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2" yWindow="-12" windowWidth="16476" windowHeight="9528"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'パターン3-2'!$L$2:$S$62</definedName>
    <definedName name="_xlnm.Print_Area" localSheetId="24">'パターン3-3'!$Q$2:$X$20</definedName>
    <definedName name="_xlnm.Print_Area" localSheetId="25">'パターン3-4'!$L$2:$T$73</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1" i="80"/>
  <c r="R70" i="80"/>
  <c r="R69" i="80"/>
  <c r="R68" i="80"/>
  <c r="R67" i="80"/>
  <c r="R66" i="80"/>
  <c r="R64" i="80"/>
  <c r="R63" i="80"/>
  <c r="R61" i="80"/>
  <c r="R60" i="80"/>
  <c r="R59" i="80"/>
  <c r="R56" i="80"/>
  <c r="R55" i="80"/>
  <c r="R53" i="80"/>
  <c r="R52" i="80"/>
  <c r="R51" i="80"/>
  <c r="R50" i="80"/>
  <c r="R49" i="80"/>
  <c r="R47" i="80"/>
  <c r="R46" i="80"/>
  <c r="R45" i="80"/>
  <c r="R44" i="80"/>
  <c r="R43" i="80"/>
  <c r="R42" i="80"/>
  <c r="R41" i="80"/>
  <c r="R39" i="80"/>
  <c r="R37" i="80"/>
  <c r="R36" i="80"/>
  <c r="R35" i="80"/>
  <c r="R34" i="80"/>
  <c r="R33" i="80"/>
  <c r="R32" i="80"/>
  <c r="R29" i="80"/>
  <c r="R27" i="80"/>
  <c r="R26" i="80"/>
  <c r="R25" i="80"/>
  <c r="R24" i="80"/>
  <c r="R23" i="80"/>
  <c r="R22" i="80"/>
  <c r="R20" i="80"/>
  <c r="R19"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1" i="80"/>
  <c r="T70" i="80"/>
  <c r="T69" i="80"/>
  <c r="T68" i="80"/>
  <c r="T67" i="80"/>
  <c r="T66" i="80"/>
  <c r="T64" i="80"/>
  <c r="T63" i="80"/>
  <c r="T61" i="80"/>
  <c r="T60" i="80"/>
  <c r="T56" i="80"/>
  <c r="T55" i="80"/>
  <c r="T53" i="80"/>
  <c r="T52" i="80"/>
  <c r="T51" i="80"/>
  <c r="T50" i="80"/>
  <c r="T49" i="80"/>
  <c r="T46" i="80"/>
  <c r="T45" i="80"/>
  <c r="T44" i="80"/>
  <c r="T43" i="80"/>
  <c r="T42" i="80"/>
  <c r="T41" i="80"/>
  <c r="T39"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9" i="80"/>
  <c r="Q43" i="80"/>
  <c r="Q45" i="80"/>
  <c r="Q47" i="80"/>
  <c r="Q51" i="80"/>
  <c r="Q52" i="80"/>
  <c r="Q55" i="80"/>
  <c r="Q59" i="80"/>
  <c r="Q60" i="80"/>
  <c r="Q61" i="80"/>
  <c r="Q63" i="80"/>
  <c r="Q64" i="80"/>
  <c r="Q66" i="80"/>
  <c r="Q70" i="80"/>
  <c r="Q71"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D30" i="80"/>
  <c r="D34" i="80"/>
  <c r="D38" i="80"/>
  <c r="E38" i="80" s="1"/>
  <c r="D42" i="80"/>
  <c r="E42" i="80" s="1"/>
  <c r="D46" i="80"/>
  <c r="D50" i="80"/>
  <c r="D54" i="80"/>
  <c r="D58" i="80"/>
  <c r="E58" i="80" s="1"/>
  <c r="D62" i="80"/>
  <c r="E26"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33"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4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<sst xmlns="http://schemas.openxmlformats.org/spreadsheetml/2006/main" count="1096" uniqueCount="438">
  <si>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</si>
  <si>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</si>
  <si>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</si>
  <si>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</si>
  <si>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</si>
  <si>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</si>
  <si>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</si>
  <si>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</si>
  <si>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</si>
  <si>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</si>
  <si>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</si>
  <si>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</si>
  <si>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</si>
  <si>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</si>
  <si>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</si>
  <si>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</si>
  <si>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</si>
  <si>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</si>
  <si>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</si>
  <si>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</si>
  <si>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</si>
  <si>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</si>
  <si>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</si>
  <si>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</si>
  <si>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</si>
  <si>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</si>
  <si>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</si>
  <si>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</si>
  <si>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</si>
  <si>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</si>
  <si>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</si>
  <si>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</si>
  <si>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</si>
  <si>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</si>
  <si>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</si>
  <si>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</si>
  <si>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</si>
  <si>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</si>
  <si>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</si>
  <si>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</si>
  <si>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</si>
  <si>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</si>
  <si>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</si>
  <si>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</si>
  <si>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</si>
  <si>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</si>
  <si>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</si>
  <si>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</si>
  <si>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</si>
  <si>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</si>
  <si>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</si>
  <si>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</si>
  <si>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</si>
  <si>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</si>
  <si>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</si>
  <si>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</si>
  <si>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</si>
  <si>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</si>
  <si>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</si>
  <si>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</si>
  <si>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</si>
  <si>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</si>
  <si>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</si>
  <si>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</si>
  <si>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</si>
  <si>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</si>
  <si>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</si>
  <si>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</si>
  <si>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</si>
  <si>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</si>
  <si>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</si>
  <si>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</si>
  <si>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</si>
  <si>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</si>
  <si>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</si>
  <si>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</si>
  <si>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</si>
  <si>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</si>
  <si>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</si>
  <si>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</si>
  <si>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</si>
  <si>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</si>
  <si>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</si>
  <si>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</si>
  <si>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</si>
  <si>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</si>
  <si>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</si>
  <si>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</si>
  <si>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</si>
  <si>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</si>
  <si>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</si>
  <si>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</si>
  <si>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</si>
  <si>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</si>
  <si>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</si>
  <si>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</si>
  <si>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</si>
  <si>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</si>
  <si>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</si>
  <si>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</si>
  <si>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</si>
  <si>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</si>
  <si>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</si>
  <si>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</si>
  <si>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</si>
  <si>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</si>
  <si>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</si>
  <si>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</si>
  <si>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</si>
  <si>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</si>
  <si>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</si>
  <si>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</si>
  <si>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</si>
  <si>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</si>
  <si>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</si>
  <si>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</si>
  <si>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</si>
  <si>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</si>
  <si>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</si>
  <si>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</si>
  <si>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</si>
  <si>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</si>
  <si>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</si>
  <si>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</si>
  <si>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</si>
  <si>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</si>
  <si>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</si>
  <si>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</si>
  <si>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</si>
  <si>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</si>
  <si>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</si>
  <si>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</si>
  <si>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</si>
  <si>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</si>
  <si>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</si>
  <si>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</si>
  <si>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</si>
  <si>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</si>
  <si>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</si>
  <si>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</si>
  <si>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</si>
  <si>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</si>
  <si>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</si>
  <si>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</si>
  <si>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</si>
  <si>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</si>
  <si>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</si>
  <si>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</si>
  <si>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</si>
  <si>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</si>
  <si>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</si>
  <si>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</si>
  <si>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</si>
  <si>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</si>
  <si>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</si>
  <si>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</si>
  <si>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</si>
  <si>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</si>
  <si>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</si>
  <si>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</si>
  <si>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</si>
  <si>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</si>
  <si>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</si>
  <si>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</si>
  <si>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</si>
  <si>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</si>
  <si>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</si>
  <si>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</si>
  <si>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</si>
  <si>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</si>
  <si>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</si>
  <si>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</si>
  <si>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</si>
  <si>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</si>
  <si>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</si>
  <si>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</si>
  <si>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</si>
  <si>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</si>
  <si>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</si>
  <si>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</si>
  <si>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</si>
  <si>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</si>
  <si>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</si>
  <si>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</si>
  <si>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</si>
  <si>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</si>
  <si>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</si>
  <si>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</si>
  <si>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</si>
  <si>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</si>
  <si>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</si>
  <si>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</si>
  <si>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</si>
  <si>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</si>
  <si>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</si>
  <si>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</si>
  <si>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</si>
  <si>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</si>
  <si>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</si>
  <si>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</si>
  <si>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</si>
  <si>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</si>
  <si>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</si>
  <si>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</si>
  <si>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</si>
  <si>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</si>
  <si>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</si>
  <si>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</si>
  <si>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</si>
  <si>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</si>
  <si>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</si>
  <si>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</si>
  <si>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</si>
  <si>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</si>
  <si>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</si>
  <si>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</si>
  <si>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</si>
  <si>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</si>
  <si>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</si>
  <si>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</si>
  <si>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</si>
  <si>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</si>
  <si>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</si>
  <si>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</si>
  <si>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</si>
  <si>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</si>
  <si>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</si>
  <si>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</si>
  <si>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</si>
  <si>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</si>
  <si>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</si>
  <si>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</si>
  <si>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</si>
  <si>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</si>
  <si>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</si>
  <si>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</si>
  <si>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</si>
  <si>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</si>
  <si>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</si>
  <si>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</si>
  <si>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</si>
  <si>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</si>
  <si>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</si>
  <si>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</si>
  <si>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</si>
  <si>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</si>
  <si>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</si>
  <si>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</si>
  <si>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</si>
  <si>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</si>
  <si>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</si>
  <si>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</si>
  <si>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</si>
  <si>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</si>
  <si>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</si>
  <si>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</si>
  <si>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</si>
  <si>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</si>
  <si>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</si>
  <si>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</si>
  <si>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</si>
  <si>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</si>
  <si>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</si>
  <si>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</si>
  <si>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</si>
  <si>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</si>
  <si>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</si>
  <si>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</si>
  <si>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</si>
  <si>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</si>
  <si>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</si>
  <si>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</si>
  <si>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</si>
  <si>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</si>
  <si>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</si>
  <si>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</si>
  <si>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</si>
  <si>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</si>
  <si>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</si>
  <si>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</si>
  <si>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</si>
  <si>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</si>
  <si>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</si>
  <si>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</si>
  <si>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</si>
  <si>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</si>
  <si>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</si>
  <si>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</si>
  <si>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</si>
  <si>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</si>
  <si>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</si>
  <si>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</si>
  <si>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</si>
  <si>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</si>
  <si>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</si>
  <si>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</si>
  <si>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</si>
  <si>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</si>
  <si>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</si>
  <si>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</si>
  <si>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</si>
  <si>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</si>
  <si>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</si>
  <si>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</si>
  <si>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</si>
  <si>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</si>
  <si>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</si>
  <si>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</si>
  <si>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</si>
  <si>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</si>
  <si>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</si>
  <si>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</si>
  <si>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</si>
  <si>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</si>
  <si>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</si>
  <si>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</si>
  <si>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</si>
  <si>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</si>
  <si>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</si>
  <si>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</si>
  <si>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</si>
  <si>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</si>
  <si>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</si>
  <si>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</si>
  <si>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</si>
  <si>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</si>
  <si>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</si>
  <si>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</si>
  <si>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</si>
  <si>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</si>
  <si>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</si>
  <si>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</si>
  <si>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</si>
  <si>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</si>
  <si>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</si>
  <si>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</si>
  <si>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</si>
  <si>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</si>
  <si>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</si>
  <si>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</si>
  <si>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</si>
  <si>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</si>
  <si>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</si>
  <si>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</si>
  <si>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</si>
  <si>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</si>
  <si>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</si>
  <si>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</si>
  <si>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</si>
  <si>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</si>
  <si>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</si>
  <si>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</si>
  <si>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</si>
  <si>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</si>
  <si>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</si>
  <si>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</si>
  <si>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</si>
  <si>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</si>
  <si>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</si>
  <si>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</si>
  <si>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</si>
  <si>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</si>
  <si>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</si>
  <si>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</si>
  <si>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</si>
  <si>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</si>
  <si>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</si>
  <si>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</si>
  <si>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</si>
  <si>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</si>
  <si>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</si>
  <si>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</si>
  <si>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</si>
  <si>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</si>
  <si>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</si>
  <si>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</si>
  <si>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</si>
  <si>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</si>
  <si>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</si>
  <si>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</si>
  <si>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</si>
  <si>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</si>
  <si>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</si>
  <si>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</si>
  <si>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</si>
  <si>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</si>
  <si>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</si>
  <si>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</si>
  <si>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</si>
  <si>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</si>
  <si>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</si>
  <si>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</si>
  <si>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</si>
  <si>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</si>
  <si>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</si>
  <si>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</si>
  <si>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</si>
  <si>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</si>
  <si>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</si>
  <si>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</si>
  <si>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</si>
  <si>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</si>
  <si>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</si>
  <si>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</si>
  <si>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</si>
  <si>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</si>
  <si>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</si>
  <si>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</si>
  <si>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</si>
  <si>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</si>
  <si>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</si>
  <si>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</si>
  <si>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</si>
  <si>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</si>
  <si>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</si>
  <si>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</si>
  <si>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</si>
  <si>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</si>
  <si>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</si>
  <si>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</si>
  <si>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</si>
  <si>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</si>
  <si>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</si>
  <si>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</si>
  <si>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</si>
  <si>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</si>
  <si>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</si>
  <si>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</si>
  <si>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</si>
  <si>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</si>
  <si>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</si>
  <si>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</si>
  <si>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</si>
  <si>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</si>
  <si>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</si>
  <si>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</si>
  <si>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平成29年</t>
    <rPh sb="0" eb="2">
      <t>ヘイセイ</t>
    </rPh>
    <phoneticPr fontId="7"/>
  </si>
  <si>
    <t>平成25年～平成29年の収入金額で算出しています。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</si>
</sst>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2" sqref="B2"/>
    </sheetView>
  </sheetViews>
  <sheetFormatPr defaultColWidth="9" defaultRowHeight="15"/>
  <cols>
    <col min="1" max="1" width="0.6640625" style="76" customWidth="1"/>
    <col min="2" max="2" width="116.109375" style="76" customWidth="1"/>
    <col min="3" max="3" width="0.88671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298</v>
      </c>
    </row>
    <row r="6" spans="2:2" ht="14.25" customHeight="1"/>
    <row r="7" spans="2:2">
      <c r="B7" s="76" t="s">
        <v>299</v>
      </c>
    </row>
    <row r="8" spans="2:2">
      <c r="B8" s="76" t="s">
        <v>300</v>
      </c>
    </row>
    <row r="9" spans="2:2">
      <c r="B9" s="76" t="s">
        <v>301</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434</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345</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1093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344</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c r="A8" s="87"/>
      <c r="B8" s="197"/>
      <c r="C8" s="377"/>
      <c r="D8" s="377"/>
      <c r="E8" s="198" t="s">
        <v>54</v>
      </c>
      <c r="F8" s="199" t="s">
        <v>55</v>
      </c>
      <c r="G8" s="364"/>
      <c r="J8" s="87" t="s">
        <v>397</v>
      </c>
    </row>
    <row r="9" spans="1:10" s="88" customFormat="1" ht="15" customHeight="1">
      <c r="A9" s="87"/>
      <c r="B9" s="365" t="s">
        <v>275</v>
      </c>
      <c r="C9" s="368" t="s">
        <v>37</v>
      </c>
      <c r="D9" s="369"/>
      <c r="E9" s="369"/>
      <c r="F9" s="369"/>
      <c r="G9" s="370"/>
      <c r="J9" s="87" t="s">
        <v>418</v>
      </c>
    </row>
    <row r="10" spans="1:10" s="88" customFormat="1" ht="15" customHeight="1">
      <c r="A10" s="87"/>
      <c r="B10" s="366"/>
      <c r="C10" s="371"/>
      <c r="D10" s="372"/>
      <c r="E10" s="372"/>
      <c r="F10" s="372"/>
      <c r="G10" s="373"/>
      <c r="J10" s="87" t="s">
        <v>398</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399</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345</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344</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c r="A8" s="87"/>
      <c r="B8" s="197"/>
      <c r="C8" s="377"/>
      <c r="D8" s="377"/>
      <c r="E8" s="198" t="s">
        <v>54</v>
      </c>
      <c r="F8" s="199" t="s">
        <v>55</v>
      </c>
      <c r="G8" s="364"/>
      <c r="J8" s="87" t="s">
        <v>397</v>
      </c>
    </row>
    <row r="9" spans="1:10" s="88" customFormat="1" ht="15" customHeight="1">
      <c r="A9" s="87"/>
      <c r="B9" s="365" t="s">
        <v>275</v>
      </c>
      <c r="C9" s="368" t="s">
        <v>37</v>
      </c>
      <c r="D9" s="369"/>
      <c r="E9" s="369"/>
      <c r="F9" s="369"/>
      <c r="G9" s="370"/>
      <c r="J9" s="87" t="s">
        <v>418</v>
      </c>
    </row>
    <row r="10" spans="1:10" s="88" customFormat="1" ht="15" customHeight="1">
      <c r="A10" s="87"/>
      <c r="B10" s="366"/>
      <c r="C10" s="371"/>
      <c r="D10" s="372"/>
      <c r="E10" s="372"/>
      <c r="F10" s="372"/>
      <c r="G10" s="373"/>
      <c r="J10" s="87" t="s">
        <v>398</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399</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345</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344</v>
      </c>
      <c r="C4" s="83"/>
      <c r="G4" s="83"/>
    </row>
    <row r="5" spans="1:8" ht="15.75" customHeight="1">
      <c r="A5" s="82"/>
      <c r="B5" s="77" t="s">
        <v>343</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76" t="s">
        <v>196</v>
      </c>
      <c r="D7" s="376" t="s">
        <v>173</v>
      </c>
      <c r="E7" s="374" t="s">
        <v>197</v>
      </c>
      <c r="F7" s="375"/>
      <c r="G7" s="363" t="s">
        <v>198</v>
      </c>
    </row>
    <row r="8" spans="1:8" s="88" customFormat="1">
      <c r="A8" s="87"/>
      <c r="B8" s="197"/>
      <c r="C8" s="377"/>
      <c r="D8" s="377"/>
      <c r="E8" s="250" t="s">
        <v>54</v>
      </c>
      <c r="F8" s="249" t="s">
        <v>55</v>
      </c>
      <c r="G8" s="364"/>
    </row>
    <row r="9" spans="1:8" s="88" customFormat="1" ht="15" customHeight="1">
      <c r="A9" s="87"/>
      <c r="B9" s="365" t="s">
        <v>275</v>
      </c>
      <c r="C9" s="368" t="s">
        <v>37</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345</v>
      </c>
      <c r="C4" s="83"/>
      <c r="D4" s="82"/>
      <c r="E4" s="83"/>
    </row>
    <row r="5" spans="1:8" ht="15.75" customHeight="1">
      <c r="A5" s="82"/>
      <c r="B5" s="77" t="s">
        <v>390</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53</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42.6640625" style="77" customWidth="1"/>
    <col min="3" max="7" width="18.21875" style="78" customWidth="1"/>
    <col min="8" max="8" width="0.664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344</v>
      </c>
      <c r="C4" s="83"/>
      <c r="G4" s="83"/>
    </row>
    <row r="5" spans="1:8" ht="15.75" customHeight="1">
      <c r="A5" s="82"/>
      <c r="B5" s="77" t="s">
        <v>343</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76" t="s">
        <v>196</v>
      </c>
      <c r="D7" s="376" t="s">
        <v>173</v>
      </c>
      <c r="E7" s="374" t="s">
        <v>197</v>
      </c>
      <c r="F7" s="375"/>
      <c r="G7" s="363" t="s">
        <v>198</v>
      </c>
    </row>
    <row r="8" spans="1:8" s="201" customFormat="1">
      <c r="A8" s="200"/>
      <c r="B8" s="197"/>
      <c r="C8" s="377"/>
      <c r="D8" s="377"/>
      <c r="E8" s="250" t="s">
        <v>54</v>
      </c>
      <c r="F8" s="249" t="s">
        <v>55</v>
      </c>
      <c r="G8" s="364"/>
    </row>
    <row r="9" spans="1:8" s="201" customFormat="1" ht="15" customHeight="1">
      <c r="A9" s="200"/>
      <c r="B9" s="365" t="s">
        <v>275</v>
      </c>
      <c r="C9" s="368" t="s">
        <v>37</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ColWidth="9" defaultRowHeight="15" customHeight="1"/>
  <cols>
    <col min="1" max="1" width="0.44140625" style="77" customWidth="1"/>
    <col min="2" max="2" width="19.21875" style="77" customWidth="1"/>
    <col min="3" max="3" width="22.21875" style="77" customWidth="1"/>
    <col min="4" max="7" width="22.21875" style="78" customWidth="1"/>
    <col min="8" max="8" width="1.6640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345</v>
      </c>
      <c r="C4" s="83"/>
      <c r="D4" s="82"/>
      <c r="E4" s="83"/>
    </row>
    <row r="5" spans="1:8" ht="15.75" customHeight="1">
      <c r="A5" s="82"/>
      <c r="B5" s="77" t="s">
        <v>390</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53</v>
      </c>
      <c r="C7" s="385" t="s">
        <v>59</v>
      </c>
      <c r="D7" s="385" t="s">
        <v>60</v>
      </c>
      <c r="E7" s="385" t="s">
        <v>61</v>
      </c>
      <c r="F7" s="385" t="s">
        <v>62</v>
      </c>
      <c r="G7" s="380" t="s">
        <v>199</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ColWidth="9" defaultRowHeight="15"/>
  <cols>
    <col min="1" max="1" width="0.77734375" style="1" customWidth="1"/>
    <col min="2" max="2" width="11.109375" style="1" customWidth="1"/>
    <col min="3" max="3" width="51.88671875" style="1" bestFit="1" customWidth="1"/>
    <col min="4" max="6" width="20.6640625" style="1" customWidth="1"/>
    <col min="7" max="7" width="0.88671875" style="1" customWidth="1"/>
    <col min="8" max="16384" width="9" style="1"/>
  </cols>
  <sheetData>
    <row r="1" spans="2:7" ht="5.25" customHeight="1"/>
    <row r="2" spans="2:7" ht="22.8">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5.6" thickBot="1">
      <c r="B8" s="2" t="s">
        <v>66</v>
      </c>
      <c r="C8" s="2"/>
      <c r="D8" s="96" t="s">
        <v>395</v>
      </c>
      <c r="E8" s="96" t="s">
        <v>67</v>
      </c>
      <c r="G8" s="2"/>
    </row>
    <row r="9" spans="2:7" ht="34.5" customHeight="1" thickBot="1">
      <c r="B9" s="388" t="s">
        <v>68</v>
      </c>
      <c r="C9" s="97" t="s">
        <v>26</v>
      </c>
      <c r="D9" s="109"/>
      <c r="E9" s="109"/>
      <c r="G9" s="2"/>
    </row>
    <row r="10" spans="2:7" ht="34.5" customHeight="1" thickBot="1">
      <c r="B10" s="389"/>
      <c r="C10" s="97" t="s">
        <v>27</v>
      </c>
      <c r="D10" s="109"/>
      <c r="E10" s="109"/>
      <c r="G10" s="2"/>
    </row>
    <row r="11" spans="2:7" ht="34.5" customHeight="1" thickBot="1">
      <c r="B11" s="389"/>
      <c r="C11" s="98" t="s">
        <v>69</v>
      </c>
      <c r="D11" s="109"/>
      <c r="E11" s="109"/>
      <c r="G11" s="2"/>
    </row>
    <row r="12" spans="2:7" ht="34.5" customHeight="1" thickBot="1">
      <c r="B12" s="390"/>
      <c r="C12" s="98" t="s">
        <v>186</v>
      </c>
      <c r="D12" s="109"/>
      <c r="E12" s="109"/>
      <c r="G12" s="2"/>
    </row>
    <row r="13" spans="2:7" ht="34.5" customHeight="1" thickBot="1">
      <c r="B13" s="391" t="s">
        <v>70</v>
      </c>
      <c r="C13" s="392"/>
      <c r="D13" s="109"/>
      <c r="E13" s="109"/>
      <c r="G13" s="2"/>
    </row>
    <row r="14" spans="2:7" ht="34.5" customHeight="1" thickBot="1">
      <c r="B14" s="388" t="s">
        <v>71</v>
      </c>
      <c r="C14" s="98" t="s">
        <v>72</v>
      </c>
      <c r="D14" s="109"/>
      <c r="E14" s="109"/>
      <c r="G14" s="2"/>
    </row>
    <row r="15" spans="2:7" ht="34.5" customHeight="1" thickBot="1">
      <c r="B15" s="393"/>
      <c r="C15" s="98" t="s">
        <v>73</v>
      </c>
      <c r="D15" s="109"/>
      <c r="E15" s="109"/>
      <c r="G15" s="2"/>
    </row>
    <row r="16" spans="2:7" ht="34.5" customHeight="1" thickBot="1">
      <c r="B16" s="393"/>
      <c r="C16" s="98" t="s">
        <v>74</v>
      </c>
      <c r="D16" s="109"/>
      <c r="E16" s="109"/>
      <c r="G16" s="2"/>
    </row>
    <row r="17" spans="2:7" ht="34.5" customHeight="1" thickBot="1">
      <c r="B17" s="394"/>
      <c r="C17" s="98" t="s">
        <v>75</v>
      </c>
      <c r="D17" s="109"/>
      <c r="E17" s="109"/>
      <c r="G17" s="2"/>
    </row>
    <row r="18" spans="2:7" ht="7.5" customHeight="1">
      <c r="B18" s="2"/>
      <c r="C18" s="2"/>
      <c r="D18" s="2"/>
      <c r="E18" s="2"/>
      <c r="F18" s="2"/>
      <c r="G18" s="2"/>
    </row>
    <row r="19" spans="2:7">
      <c r="B19" s="354" t="s">
        <v>396</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ColWidth="9" defaultRowHeight="15"/>
  <cols>
    <col min="1" max="1" width="0.6640625" style="346" customWidth="1"/>
    <col min="2" max="2" width="125.6640625" style="346" customWidth="1"/>
    <col min="3" max="3" width="0.88671875" style="346" customWidth="1"/>
    <col min="4" max="16384" width="9" style="346"/>
  </cols>
  <sheetData>
    <row r="1" spans="2:3" ht="3" customHeight="1"/>
    <row r="2" spans="2:3" ht="18" customHeight="1">
      <c r="B2" s="347" t="s">
        <v>303</v>
      </c>
    </row>
    <row r="3" spans="2:3" ht="22.8">
      <c r="B3" s="358" t="s">
        <v>302</v>
      </c>
      <c r="C3" s="75"/>
    </row>
    <row r="4" spans="2:3" ht="78" customHeight="1">
      <c r="B4" s="348" t="s">
        <v>412</v>
      </c>
      <c r="C4" s="75"/>
    </row>
    <row r="5" spans="2:3" ht="9.75" customHeight="1">
      <c r="B5" s="75"/>
      <c r="C5" s="75"/>
    </row>
    <row r="6" spans="2:3" ht="22.8">
      <c r="B6" s="359" t="s">
        <v>349</v>
      </c>
      <c r="C6" s="75"/>
    </row>
    <row r="7" spans="2:3" ht="141" customHeight="1">
      <c r="B7" s="349" t="s">
        <v>413</v>
      </c>
      <c r="C7" s="75"/>
    </row>
    <row r="8" spans="2:3" ht="9" customHeight="1">
      <c r="B8" s="75"/>
      <c r="C8" s="75"/>
    </row>
    <row r="9" spans="2:3" ht="22.8">
      <c r="B9" s="359" t="s">
        <v>41</v>
      </c>
      <c r="C9" s="75"/>
    </row>
    <row r="10" spans="2:3" ht="247.5" customHeight="1">
      <c r="B10" s="349" t="s">
        <v>416</v>
      </c>
      <c r="C10" s="75"/>
    </row>
    <row r="11" spans="2:3" ht="3.75" customHeight="1">
      <c r="B11" s="75"/>
      <c r="C11" s="75"/>
    </row>
    <row r="12" spans="2:3">
      <c r="B12" s="346" t="s">
        <v>400</v>
      </c>
    </row>
    <row r="13" spans="2:3" ht="37.5" customHeight="1">
      <c r="B13" s="350" t="s">
        <v>401</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ColWidth="9" defaultRowHeight="15"/>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row r="2" spans="2:13" ht="22.8">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332</v>
      </c>
    </row>
    <row r="11" spans="2:13">
      <c r="B11" s="2" t="s">
        <v>333</v>
      </c>
    </row>
    <row r="12" spans="2:13" ht="4.5" customHeight="1"/>
    <row r="13" spans="2:13">
      <c r="B13" s="67" t="s">
        <v>36</v>
      </c>
      <c r="C13" s="67"/>
      <c r="D13" s="99"/>
      <c r="E13" s="99"/>
      <c r="L13" s="66" t="s">
        <v>35</v>
      </c>
      <c r="M13" s="66"/>
    </row>
    <row r="14" spans="2:13">
      <c r="B14" s="399" t="s">
        <v>330</v>
      </c>
      <c r="C14" s="399"/>
      <c r="D14" s="399"/>
      <c r="E14" s="399"/>
      <c r="G14" s="395" t="s">
        <v>34</v>
      </c>
      <c r="H14" s="396"/>
      <c r="I14" s="396"/>
      <c r="J14" s="397"/>
      <c r="L14" s="256" t="s">
        <v>7</v>
      </c>
    </row>
    <row r="15" spans="2:13" ht="102.75" customHeight="1">
      <c r="B15" s="202" t="s">
        <v>165</v>
      </c>
      <c r="C15" s="202" t="s">
        <v>202</v>
      </c>
      <c r="D15" s="202" t="s">
        <v>203</v>
      </c>
      <c r="E15" s="202" t="s">
        <v>204</v>
      </c>
      <c r="F15" s="59"/>
      <c r="G15" s="203" t="s">
        <v>76</v>
      </c>
      <c r="H15" s="203" t="s">
        <v>77</v>
      </c>
      <c r="I15" s="203" t="s">
        <v>78</v>
      </c>
      <c r="J15" s="203" t="s">
        <v>205</v>
      </c>
      <c r="K15" s="59"/>
      <c r="L15" s="203" t="s">
        <v>206</v>
      </c>
    </row>
    <row r="16" spans="2:13" s="27" customFormat="1" ht="15.6" thickBot="1">
      <c r="B16" s="34" t="s">
        <v>39</v>
      </c>
      <c r="C16" s="34" t="s">
        <v>79</v>
      </c>
      <c r="D16" s="34" t="s">
        <v>215</v>
      </c>
      <c r="E16" s="36" t="s">
        <v>166</v>
      </c>
      <c r="G16" s="34" t="s">
        <v>167</v>
      </c>
      <c r="H16" s="34" t="s">
        <v>168</v>
      </c>
      <c r="I16" s="34" t="s">
        <v>169</v>
      </c>
      <c r="J16" s="36" t="s">
        <v>170</v>
      </c>
      <c r="K16" s="25"/>
      <c r="L16" s="36" t="s">
        <v>171</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398" t="s">
        <v>331</v>
      </c>
      <c r="C20" s="398"/>
      <c r="D20" s="398"/>
      <c r="E20" s="398"/>
      <c r="G20" s="395" t="s">
        <v>34</v>
      </c>
      <c r="H20" s="396"/>
      <c r="I20" s="396"/>
      <c r="J20" s="397"/>
      <c r="L20" s="256" t="s">
        <v>7</v>
      </c>
    </row>
    <row r="21" spans="2:13" ht="102.75" customHeight="1">
      <c r="B21" s="203" t="str">
        <f>"過去の"&amp;CHAR(10)&amp;"収入金額"&amp;CHAR(10)&amp;"("&amp;'パターン2-1'!$B$31&amp;")"</f>
        <v>過去の
収入金額
(平成28年)</v>
      </c>
      <c r="C21" s="203" t="s">
        <v>172</v>
      </c>
      <c r="D21" s="203" t="s">
        <v>187</v>
      </c>
      <c r="E21" s="203" t="s">
        <v>369</v>
      </c>
      <c r="F21" s="59"/>
      <c r="G21" s="203" t="s">
        <v>80</v>
      </c>
      <c r="H21" s="203" t="s">
        <v>70</v>
      </c>
      <c r="I21" s="203" t="s">
        <v>38</v>
      </c>
      <c r="J21" s="203" t="s">
        <v>378</v>
      </c>
      <c r="K21" s="59"/>
      <c r="L21" s="203" t="s">
        <v>381</v>
      </c>
    </row>
    <row r="22" spans="2:13" s="25" customFormat="1" ht="15.6" thickBot="1">
      <c r="B22" s="34" t="s">
        <v>362</v>
      </c>
      <c r="C22" s="34" t="s">
        <v>40</v>
      </c>
      <c r="D22" s="34" t="s">
        <v>365</v>
      </c>
      <c r="E22" s="36" t="s">
        <v>367</v>
      </c>
      <c r="G22" s="34" t="s">
        <v>370</v>
      </c>
      <c r="H22" s="34" t="s">
        <v>372</v>
      </c>
      <c r="I22" s="34" t="s">
        <v>374</v>
      </c>
      <c r="J22" s="36" t="s">
        <v>376</v>
      </c>
      <c r="L22" s="36" t="s">
        <v>379</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ColWidth="9" defaultRowHeight="15" customHeight="1"/>
  <cols>
    <col min="1" max="1" width="0.44140625" style="5" customWidth="1"/>
    <col min="2" max="5" width="15" style="5" customWidth="1"/>
    <col min="6" max="6" width="15" style="6" customWidth="1"/>
    <col min="7" max="7" width="15.109375" style="6" bestFit="1" customWidth="1"/>
    <col min="8" max="8" width="17.21875" style="6" bestFit="1" customWidth="1"/>
    <col min="9" max="9" width="16.88671875" style="5" customWidth="1"/>
    <col min="10" max="10" width="7.21875" style="5" customWidth="1"/>
    <col min="11" max="16384" width="9" style="5"/>
  </cols>
  <sheetData>
    <row r="1" spans="1:8" ht="5.25" customHeight="1">
      <c r="F1" s="5"/>
      <c r="G1" s="5"/>
      <c r="H1" s="5"/>
    </row>
    <row r="2" spans="1:8" ht="22.8">
      <c r="B2" s="360" t="s">
        <v>351</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336</v>
      </c>
      <c r="G5" s="5"/>
      <c r="H5" s="5"/>
    </row>
    <row r="6" spans="1:8" ht="15.75" customHeight="1">
      <c r="A6" s="10"/>
      <c r="B6" s="7" t="s">
        <v>335</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c r="A16" s="13"/>
      <c r="B16" s="7"/>
      <c r="C16" s="19"/>
      <c r="D16" s="19"/>
      <c r="E16" s="19"/>
      <c r="F16" s="19"/>
      <c r="G16" s="7"/>
      <c r="H16" s="7"/>
    </row>
    <row r="17" spans="1:19" s="6" customFormat="1" ht="41.1" customHeight="1">
      <c r="A17" s="13"/>
      <c r="B17" s="19"/>
      <c r="C17" s="19"/>
      <c r="D17" s="19"/>
      <c r="E17" s="19"/>
      <c r="F17" s="19"/>
      <c r="G17" s="7"/>
      <c r="H17" s="7"/>
    </row>
    <row r="18" spans="1:19" s="6" customFormat="1">
      <c r="A18" s="13"/>
      <c r="B18" s="255" t="s">
        <v>334</v>
      </c>
      <c r="C18" s="19"/>
      <c r="D18" s="19"/>
      <c r="E18" s="19"/>
      <c r="F18" s="19"/>
      <c r="G18" s="7"/>
      <c r="H18" s="7"/>
      <c r="I18" s="14"/>
      <c r="J18" s="14"/>
      <c r="K18" s="14"/>
      <c r="L18" s="14"/>
      <c r="M18" s="14"/>
      <c r="N18" s="14"/>
      <c r="O18" s="14"/>
      <c r="P18" s="14"/>
      <c r="Q18" s="14"/>
      <c r="R18" s="14"/>
      <c r="S18" s="14"/>
    </row>
    <row r="19" spans="1:19" s="6" customFormat="1">
      <c r="A19" s="13"/>
      <c r="B19" s="76" t="s">
        <v>346</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7" activePane="bottomLeft" state="frozen"/>
      <selection pane="bottomLeft" activeCell="H47" sqref="H47"/>
    </sheetView>
  </sheetViews>
  <sheetFormatPr defaultColWidth="9" defaultRowHeight="15" customHeight="1"/>
  <cols>
    <col min="1" max="1" width="0.44140625" style="5" customWidth="1"/>
    <col min="2" max="2" width="15" style="60" customWidth="1"/>
    <col min="3" max="4" width="14.44140625" style="6" customWidth="1"/>
    <col min="5" max="6" width="14.44140625" style="5" customWidth="1"/>
    <col min="7" max="7" width="17.21875" style="5" customWidth="1"/>
    <col min="8" max="8" width="11.6640625" style="5" customWidth="1"/>
    <col min="9" max="9" width="11.44140625" style="5" customWidth="1"/>
    <col min="10" max="10" width="16.88671875" style="5" customWidth="1"/>
    <col min="11" max="11" width="0.44140625" style="5" customWidth="1"/>
    <col min="12" max="16384" width="9" style="5"/>
  </cols>
  <sheetData>
    <row r="1" spans="1:10" ht="5.25" customHeight="1">
      <c r="B1" s="5"/>
    </row>
    <row r="2" spans="1:10" ht="22.8">
      <c r="B2" s="360" t="s">
        <v>348</v>
      </c>
      <c r="C2" s="5"/>
      <c r="D2" s="5"/>
    </row>
    <row r="3" spans="1:10" ht="15.75" customHeight="1">
      <c r="B3" s="8"/>
      <c r="C3" s="8"/>
      <c r="D3" s="22"/>
    </row>
    <row r="4" spans="1:10" ht="15.75" customHeight="1">
      <c r="B4" s="257" t="s">
        <v>337</v>
      </c>
      <c r="C4" s="8"/>
      <c r="D4" s="22"/>
    </row>
    <row r="5" spans="1:10" ht="15.75" customHeight="1">
      <c r="B5" s="5" t="s">
        <v>421</v>
      </c>
      <c r="C5" s="8"/>
      <c r="D5" s="22"/>
    </row>
    <row r="6" spans="1:10" ht="15.75" customHeight="1">
      <c r="B6" s="5" t="s">
        <v>422</v>
      </c>
      <c r="C6" s="8"/>
      <c r="D6" s="22"/>
    </row>
    <row r="7" spans="1:10" ht="15.75" customHeight="1">
      <c r="B7" s="5" t="s">
        <v>423</v>
      </c>
      <c r="C7" s="8"/>
      <c r="D7" s="22"/>
    </row>
    <row r="8" spans="1:10" ht="15.75" customHeight="1">
      <c r="B8" s="5" t="s">
        <v>424</v>
      </c>
      <c r="C8" s="8"/>
      <c r="D8" s="22"/>
    </row>
    <row r="9" spans="1:10" ht="15.6"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281</v>
      </c>
      <c r="G10" s="405"/>
      <c r="H10" s="405" t="s">
        <v>176</v>
      </c>
      <c r="I10" s="406"/>
      <c r="J10" s="407"/>
    </row>
    <row r="11" spans="1:10" s="12" customFormat="1" ht="45">
      <c r="A11" s="11"/>
      <c r="B11" s="401"/>
      <c r="C11" s="204" t="s">
        <v>180</v>
      </c>
      <c r="D11" s="204" t="s">
        <v>283</v>
      </c>
      <c r="E11" s="205" t="s">
        <v>2</v>
      </c>
      <c r="F11" s="228" t="s">
        <v>280</v>
      </c>
      <c r="G11" s="228" t="s">
        <v>282</v>
      </c>
      <c r="H11" s="206" t="s">
        <v>177</v>
      </c>
      <c r="I11" s="207" t="s">
        <v>178</v>
      </c>
      <c r="J11" s="208" t="s">
        <v>284</v>
      </c>
    </row>
    <row r="12" spans="1:10" s="12" customFormat="1" ht="32.25" customHeight="1">
      <c r="A12" s="11"/>
      <c r="B12" s="229" t="s">
        <v>279</v>
      </c>
      <c r="C12" s="220" t="s">
        <v>276</v>
      </c>
      <c r="D12" s="220" t="s">
        <v>277</v>
      </c>
      <c r="E12" s="221" t="s">
        <v>218</v>
      </c>
      <c r="F12" s="220" t="s">
        <v>278</v>
      </c>
      <c r="G12" s="225" t="s">
        <v>181</v>
      </c>
      <c r="H12" s="221" t="s">
        <v>338</v>
      </c>
      <c r="I12" s="221" t="s">
        <v>339</v>
      </c>
      <c r="J12" s="223" t="s">
        <v>212</v>
      </c>
    </row>
    <row r="13" spans="1:10" s="12" customFormat="1" ht="20.100000000000001" customHeight="1">
      <c r="A13" s="11"/>
      <c r="B13" s="244"/>
      <c r="C13" s="222" t="s">
        <v>223</v>
      </c>
      <c r="D13" s="222" t="s">
        <v>224</v>
      </c>
      <c r="E13" s="222" t="s">
        <v>225</v>
      </c>
      <c r="F13" s="222" t="s">
        <v>227</v>
      </c>
      <c r="G13" s="226" t="s">
        <v>226</v>
      </c>
      <c r="H13" s="222"/>
      <c r="I13" s="222"/>
      <c r="J13" s="224" t="s">
        <v>226</v>
      </c>
    </row>
    <row r="14" spans="1:10" s="12" customFormat="1" ht="20.100000000000001" customHeight="1">
      <c r="A14" s="11"/>
      <c r="B14" s="410"/>
      <c r="C14" s="402" t="s">
        <v>179</v>
      </c>
      <c r="D14" s="403"/>
      <c r="E14" s="403"/>
      <c r="F14" s="403"/>
      <c r="G14" s="403"/>
      <c r="H14" s="403"/>
      <c r="I14" s="403"/>
      <c r="J14" s="404"/>
    </row>
    <row r="15" spans="1:10" s="55" customFormat="1" ht="30" customHeight="1" thickBot="1">
      <c r="A15" s="53"/>
      <c r="B15" s="411"/>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ColWidth="9" defaultRowHeight="15"/>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row r="2" spans="2:8" ht="22.8">
      <c r="B2" s="356" t="s">
        <v>392</v>
      </c>
      <c r="C2" s="2"/>
      <c r="D2" s="2"/>
      <c r="E2" s="2"/>
      <c r="H2" s="2"/>
    </row>
    <row r="3" spans="2:8">
      <c r="B3" s="2"/>
      <c r="C3" s="2"/>
      <c r="D3" s="2"/>
      <c r="E3" s="2"/>
      <c r="H3" s="2"/>
    </row>
    <row r="4" spans="2:8" ht="15.75" customHeight="1">
      <c r="B4" s="254" t="s">
        <v>340</v>
      </c>
      <c r="C4" s="2"/>
      <c r="D4" s="2"/>
      <c r="E4" s="2"/>
      <c r="H4" s="2"/>
    </row>
    <row r="5" spans="2:8" ht="15.75" customHeight="1" thickBot="1">
      <c r="B5" s="2" t="s">
        <v>341</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307</v>
      </c>
      <c r="C8" s="2"/>
      <c r="D8" s="3" t="s">
        <v>65</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308</v>
      </c>
      <c r="C12" s="2"/>
      <c r="D12" s="2"/>
      <c r="E12" s="2"/>
      <c r="H12" s="2"/>
    </row>
    <row r="13" spans="2:8" ht="15.75" customHeight="1" thickBot="1">
      <c r="B13" s="2" t="s">
        <v>342</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310</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125"/>
  <sheetViews>
    <sheetView showGridLines="0" zoomScaleNormal="100" zoomScaleSheetLayoutView="100" workbookViewId="0">
      <pane ySplit="11" topLeftCell="A12" activePane="bottomLeft" state="frozen"/>
      <selection pane="bottomLeft" activeCell="F2" sqref="F2"/>
    </sheetView>
  </sheetViews>
  <sheetFormatPr defaultColWidth="9" defaultRowHeight="15" customHeight="1" outlineLevelCol="1"/>
  <cols>
    <col min="1" max="1" width="0.44140625" style="5" customWidth="1"/>
    <col min="2" max="2" width="15" style="60" customWidth="1"/>
    <col min="3" max="3" width="15.21875" style="8" bestFit="1" customWidth="1"/>
    <col min="4" max="6" width="15" style="5" customWidth="1"/>
    <col min="7" max="7" width="11.6640625" style="5" customWidth="1"/>
    <col min="8" max="8" width="15" style="5" customWidth="1"/>
    <col min="9" max="9" width="15.109375" style="6" bestFit="1" customWidth="1"/>
    <col min="10" max="10" width="0.6640625" style="5" customWidth="1"/>
    <col min="11" max="11" width="8.6640625" style="5" hidden="1" customWidth="1" outlineLevel="1"/>
    <col min="12" max="12" width="18.21875" style="5" hidden="1" customWidth="1" outlineLevel="1"/>
    <col min="13" max="13" width="15" style="60" hidden="1" customWidth="1" outlineLevel="1"/>
    <col min="14" max="14" width="15.2187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2.8">
      <c r="B2" s="360" t="s">
        <v>352</v>
      </c>
      <c r="D2" s="8"/>
      <c r="E2" s="8"/>
      <c r="F2" s="8"/>
      <c r="G2" s="8"/>
      <c r="H2" s="8"/>
      <c r="I2" s="5"/>
      <c r="L2" s="5" t="s">
        <v>347</v>
      </c>
      <c r="M2" s="5"/>
      <c r="N2" s="8"/>
      <c r="O2" s="8"/>
      <c r="P2" s="8"/>
      <c r="Q2" s="8"/>
      <c r="R2" s="8"/>
      <c r="S2" s="8"/>
      <c r="T2" s="5" t="s">
        <v>286</v>
      </c>
    </row>
    <row r="3" spans="1:20" ht="15.75" customHeight="1">
      <c r="B3" s="8"/>
      <c r="D3" s="8"/>
      <c r="E3" s="8"/>
      <c r="F3" s="8"/>
      <c r="G3" s="8"/>
      <c r="H3" s="8"/>
      <c r="I3" s="8"/>
      <c r="L3" s="5" t="s">
        <v>391</v>
      </c>
      <c r="M3" s="8"/>
      <c r="N3" s="8"/>
      <c r="O3" s="8"/>
      <c r="P3" s="8"/>
      <c r="Q3" s="8"/>
      <c r="R3" s="8"/>
      <c r="S3" s="8"/>
      <c r="T3" s="5" t="s">
        <v>287</v>
      </c>
    </row>
    <row r="4" spans="1:20" ht="15.75" customHeight="1">
      <c r="A4" s="9"/>
      <c r="B4" s="257" t="s">
        <v>354</v>
      </c>
      <c r="I4" s="5"/>
      <c r="L4" s="5" t="s">
        <v>228</v>
      </c>
      <c r="M4" s="5"/>
      <c r="P4" s="5"/>
    </row>
    <row r="5" spans="1:20" ht="15.75" customHeight="1">
      <c r="A5" s="9"/>
      <c r="B5" s="10" t="s">
        <v>425</v>
      </c>
      <c r="I5" s="5"/>
      <c r="M5" s="5"/>
      <c r="P5" s="5"/>
    </row>
    <row r="6" spans="1:20" ht="15.6" thickBot="1">
      <c r="A6" s="10"/>
      <c r="B6" s="10" t="s">
        <v>426</v>
      </c>
      <c r="C6" s="172"/>
      <c r="D6" s="10"/>
      <c r="E6" s="10"/>
      <c r="F6" s="10"/>
      <c r="G6" s="10"/>
      <c r="H6" s="10"/>
      <c r="I6" s="8"/>
      <c r="M6" s="10"/>
      <c r="N6" s="10"/>
      <c r="O6" s="10"/>
      <c r="P6" s="10"/>
      <c r="Q6" s="10"/>
      <c r="R6" s="10"/>
      <c r="S6" s="10"/>
    </row>
    <row r="7" spans="1:20" s="12" customFormat="1" ht="30" customHeight="1">
      <c r="A7" s="11"/>
      <c r="B7" s="400" t="s">
        <v>0</v>
      </c>
      <c r="C7" s="416" t="s">
        <v>25</v>
      </c>
      <c r="D7" s="416" t="s">
        <v>285</v>
      </c>
      <c r="E7" s="416" t="s">
        <v>207</v>
      </c>
      <c r="F7" s="416" t="s">
        <v>208</v>
      </c>
      <c r="G7" s="416" t="s">
        <v>355</v>
      </c>
      <c r="H7" s="416" t="s">
        <v>209</v>
      </c>
      <c r="I7" s="421" t="s">
        <v>210</v>
      </c>
      <c r="L7" s="260" t="s">
        <v>230</v>
      </c>
      <c r="M7" s="267"/>
      <c r="N7" s="268"/>
      <c r="O7" s="262" t="s">
        <v>229</v>
      </c>
      <c r="P7" s="268"/>
      <c r="Q7" s="262" t="s">
        <v>229</v>
      </c>
      <c r="R7" s="262" t="s">
        <v>229</v>
      </c>
      <c r="S7" s="269"/>
    </row>
    <row r="8" spans="1:20" s="12" customFormat="1" ht="81" customHeight="1">
      <c r="A8" s="11"/>
      <c r="B8" s="401"/>
      <c r="C8" s="417"/>
      <c r="D8" s="417"/>
      <c r="E8" s="417"/>
      <c r="F8" s="417"/>
      <c r="G8" s="417"/>
      <c r="H8" s="417"/>
      <c r="I8" s="422"/>
      <c r="L8" s="410" t="s">
        <v>183</v>
      </c>
      <c r="M8" s="412" t="s">
        <v>0</v>
      </c>
      <c r="N8" s="417" t="s">
        <v>25</v>
      </c>
      <c r="O8" s="417" t="s">
        <v>219</v>
      </c>
      <c r="P8" s="417" t="s">
        <v>220</v>
      </c>
      <c r="Q8" s="417" t="s">
        <v>222</v>
      </c>
      <c r="R8" s="417" t="s">
        <v>221</v>
      </c>
      <c r="S8" s="422" t="s">
        <v>188</v>
      </c>
    </row>
    <row r="9" spans="1:20" s="12" customFormat="1" ht="19.5" customHeight="1">
      <c r="A9" s="11"/>
      <c r="B9" s="401"/>
      <c r="C9" s="180"/>
      <c r="D9" s="180" t="s">
        <v>29</v>
      </c>
      <c r="E9" s="180" t="s">
        <v>4</v>
      </c>
      <c r="F9" s="180" t="s">
        <v>10</v>
      </c>
      <c r="G9" s="70"/>
      <c r="H9" s="70" t="s">
        <v>4</v>
      </c>
      <c r="I9" s="181" t="s">
        <v>10</v>
      </c>
      <c r="L9" s="410"/>
      <c r="M9" s="412"/>
      <c r="N9" s="417"/>
      <c r="O9" s="417"/>
      <c r="P9" s="417"/>
      <c r="Q9" s="417"/>
      <c r="R9" s="417"/>
      <c r="S9" s="422"/>
    </row>
    <row r="10" spans="1:20" s="12" customFormat="1" ht="20.100000000000001" customHeight="1">
      <c r="A10" s="11"/>
      <c r="B10" s="414"/>
      <c r="C10" s="418" t="s">
        <v>179</v>
      </c>
      <c r="D10" s="419"/>
      <c r="E10" s="419"/>
      <c r="F10" s="419"/>
      <c r="G10" s="419"/>
      <c r="H10" s="419"/>
      <c r="I10" s="420"/>
      <c r="L10" s="410"/>
      <c r="M10" s="412"/>
      <c r="N10" s="417"/>
      <c r="O10" s="417"/>
      <c r="P10" s="417"/>
      <c r="Q10" s="417"/>
      <c r="R10" s="417"/>
      <c r="S10" s="422"/>
    </row>
    <row r="11" spans="1:20" s="55" customFormat="1" ht="30" customHeight="1" thickBot="1">
      <c r="A11" s="53"/>
      <c r="B11" s="415"/>
      <c r="C11" s="173"/>
      <c r="D11" s="65"/>
      <c r="E11" s="136"/>
      <c r="F11" s="210">
        <f>SUM(F12:F111)</f>
        <v>0</v>
      </c>
      <c r="G11" s="136"/>
      <c r="H11" s="136"/>
      <c r="I11" s="211">
        <f>SUM(I12:I111)</f>
        <v>0</v>
      </c>
      <c r="J11" s="54"/>
      <c r="K11" s="54"/>
      <c r="L11" s="411"/>
      <c r="M11" s="413"/>
      <c r="N11" s="242"/>
      <c r="O11" s="241" t="s">
        <v>291</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184</v>
      </c>
      <c r="M12" s="157" t="s">
        <v>28</v>
      </c>
      <c r="N12" s="164" t="s">
        <v>182</v>
      </c>
      <c r="O12" s="165">
        <v>503</v>
      </c>
      <c r="P12" s="166">
        <v>0.7</v>
      </c>
      <c r="Q12" s="118">
        <v>184</v>
      </c>
      <c r="R12" s="245">
        <v>4.8900000000000002E-3</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184</v>
      </c>
      <c r="M13" s="159" t="s">
        <v>81</v>
      </c>
      <c r="N13" s="168" t="s">
        <v>182</v>
      </c>
      <c r="O13" s="115">
        <v>503</v>
      </c>
      <c r="P13" s="113">
        <v>0.7</v>
      </c>
      <c r="Q13" s="119">
        <v>184</v>
      </c>
      <c r="R13" s="246">
        <v>4.8900000000000002E-3</v>
      </c>
      <c r="S13" s="169">
        <v>0.5</v>
      </c>
    </row>
    <row r="14" spans="1:20" s="6" customFormat="1" ht="32.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185</v>
      </c>
      <c r="M14" s="159" t="s">
        <v>82</v>
      </c>
      <c r="N14" s="168" t="s">
        <v>182</v>
      </c>
      <c r="O14" s="115">
        <v>414</v>
      </c>
      <c r="P14" s="113">
        <v>0.7</v>
      </c>
      <c r="Q14" s="119">
        <v>220</v>
      </c>
      <c r="R14" s="246">
        <v>0.12001000000000001</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184</v>
      </c>
      <c r="M15" s="159" t="s">
        <v>3</v>
      </c>
      <c r="N15" s="168" t="s">
        <v>182</v>
      </c>
      <c r="O15" s="115">
        <v>208</v>
      </c>
      <c r="P15" s="113">
        <v>0.7</v>
      </c>
      <c r="Q15" s="119">
        <v>152</v>
      </c>
      <c r="R15" s="246">
        <v>5.4350000000000002E-2</v>
      </c>
      <c r="S15" s="169">
        <v>0.5</v>
      </c>
    </row>
    <row r="16" spans="1:20" s="6" customFormat="1" ht="32.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184</v>
      </c>
      <c r="M16" s="159" t="s">
        <v>83</v>
      </c>
      <c r="N16" s="168" t="s">
        <v>182</v>
      </c>
      <c r="O16" s="115">
        <v>274</v>
      </c>
      <c r="P16" s="113">
        <v>0.7</v>
      </c>
      <c r="Q16" s="119">
        <v>115</v>
      </c>
      <c r="R16" s="246">
        <v>5.4350000000000002E-2</v>
      </c>
      <c r="S16" s="169">
        <v>0.5</v>
      </c>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184</v>
      </c>
      <c r="M17" s="159" t="s">
        <v>84</v>
      </c>
      <c r="N17" s="168" t="s">
        <v>182</v>
      </c>
      <c r="O17" s="115">
        <v>144</v>
      </c>
      <c r="P17" s="113">
        <v>0.7</v>
      </c>
      <c r="Q17" s="119">
        <v>129</v>
      </c>
      <c r="R17" s="246">
        <v>5.4350000000000002E-2</v>
      </c>
      <c r="S17" s="169">
        <v>0.5</v>
      </c>
    </row>
    <row r="18" spans="1:19" s="6" customFormat="1" ht="32.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185</v>
      </c>
      <c r="M18" s="159" t="s">
        <v>85</v>
      </c>
      <c r="N18" s="168" t="s">
        <v>182</v>
      </c>
      <c r="O18" s="115"/>
      <c r="P18" s="113">
        <v>0.7</v>
      </c>
      <c r="Q18" s="119"/>
      <c r="R18" s="246">
        <v>2.63E-3</v>
      </c>
      <c r="S18" s="169">
        <v>0.5</v>
      </c>
    </row>
    <row r="19" spans="1:19" s="6" customFormat="1" ht="32.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185</v>
      </c>
      <c r="M19" s="159" t="s">
        <v>86</v>
      </c>
      <c r="N19" s="168" t="s">
        <v>182</v>
      </c>
      <c r="O19" s="115"/>
      <c r="P19" s="113">
        <v>0.7</v>
      </c>
      <c r="Q19" s="119"/>
      <c r="R19" s="246">
        <v>2.63E-3</v>
      </c>
      <c r="S19" s="169">
        <v>0.5</v>
      </c>
    </row>
    <row r="20" spans="1:19" s="6" customFormat="1" ht="32.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185</v>
      </c>
      <c r="M20" s="159" t="s">
        <v>87</v>
      </c>
      <c r="N20" s="168" t="s">
        <v>182</v>
      </c>
      <c r="O20" s="115"/>
      <c r="P20" s="113">
        <v>0.7</v>
      </c>
      <c r="Q20" s="119"/>
      <c r="R20" s="246">
        <v>2.63E-3</v>
      </c>
      <c r="S20" s="169">
        <v>0.5</v>
      </c>
    </row>
    <row r="21" spans="1:19" s="6" customFormat="1" ht="32.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184</v>
      </c>
      <c r="M21" s="159" t="s">
        <v>88</v>
      </c>
      <c r="N21" s="168" t="s">
        <v>152</v>
      </c>
      <c r="O21" s="115">
        <v>28</v>
      </c>
      <c r="P21" s="113">
        <v>0.8</v>
      </c>
      <c r="Q21" s="119">
        <v>267</v>
      </c>
      <c r="R21" s="246">
        <v>0.161</v>
      </c>
      <c r="S21" s="169">
        <v>0.55000000000000004</v>
      </c>
    </row>
    <row r="22" spans="1:19" s="6" customFormat="1" ht="32.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185</v>
      </c>
      <c r="M22" s="159" t="s">
        <v>89</v>
      </c>
      <c r="N22" s="168" t="s">
        <v>152</v>
      </c>
      <c r="O22" s="115"/>
      <c r="P22" s="113">
        <v>0.7</v>
      </c>
      <c r="Q22" s="119"/>
      <c r="R22" s="246">
        <v>0.109</v>
      </c>
      <c r="S22" s="169">
        <v>0.5</v>
      </c>
    </row>
    <row r="23" spans="1:19" s="6" customFormat="1" ht="32.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185</v>
      </c>
      <c r="M23" s="159" t="s">
        <v>90</v>
      </c>
      <c r="N23" s="168" t="s">
        <v>152</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184</v>
      </c>
      <c r="M24" s="159" t="s">
        <v>91</v>
      </c>
      <c r="N24" s="168" t="s">
        <v>152</v>
      </c>
      <c r="O24" s="115">
        <v>152</v>
      </c>
      <c r="P24" s="113">
        <v>0.7</v>
      </c>
      <c r="Q24" s="119">
        <v>161</v>
      </c>
      <c r="R24" s="246">
        <v>6.7000000000000004E-2</v>
      </c>
      <c r="S24" s="169">
        <v>0.55000000000000004</v>
      </c>
    </row>
    <row r="25" spans="1:19" s="6" customFormat="1" ht="32.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185</v>
      </c>
      <c r="M25" s="159" t="s">
        <v>92</v>
      </c>
      <c r="N25" s="168" t="s">
        <v>152</v>
      </c>
      <c r="O25" s="115"/>
      <c r="P25" s="113">
        <v>0.8</v>
      </c>
      <c r="Q25" s="119"/>
      <c r="R25" s="246">
        <v>0.11</v>
      </c>
      <c r="S25" s="169">
        <v>0.5</v>
      </c>
    </row>
    <row r="26" spans="1:19" s="6" customFormat="1" ht="32.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185</v>
      </c>
      <c r="M26" s="159" t="s">
        <v>93</v>
      </c>
      <c r="N26" s="168" t="s">
        <v>152</v>
      </c>
      <c r="O26" s="115"/>
      <c r="P26" s="113">
        <v>0.8</v>
      </c>
      <c r="Q26" s="119"/>
      <c r="R26" s="246">
        <v>0.104</v>
      </c>
      <c r="S26" s="169">
        <v>0.5</v>
      </c>
    </row>
    <row r="27" spans="1:19" s="6" customFormat="1" ht="32.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185</v>
      </c>
      <c r="M27" s="159" t="s">
        <v>94</v>
      </c>
      <c r="N27" s="168" t="s">
        <v>152</v>
      </c>
      <c r="O27" s="115"/>
      <c r="P27" s="113">
        <v>0.8</v>
      </c>
      <c r="Q27" s="119"/>
      <c r="R27" s="246">
        <v>7.0999999999999994E-2</v>
      </c>
      <c r="S27" s="169">
        <v>0.5</v>
      </c>
    </row>
    <row r="28" spans="1:19" s="6" customFormat="1" ht="32.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185</v>
      </c>
      <c r="M28" s="159" t="s">
        <v>95</v>
      </c>
      <c r="N28" s="168" t="s">
        <v>152</v>
      </c>
      <c r="O28" s="115"/>
      <c r="P28" s="113">
        <v>0.8</v>
      </c>
      <c r="Q28" s="119"/>
      <c r="R28" s="246">
        <v>0.14199999999999999</v>
      </c>
      <c r="S28" s="169">
        <v>0.5</v>
      </c>
    </row>
    <row r="29" spans="1:19" s="6" customFormat="1" ht="32.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185</v>
      </c>
      <c r="M29" s="159" t="s">
        <v>96</v>
      </c>
      <c r="N29" s="168" t="s">
        <v>152</v>
      </c>
      <c r="O29" s="115"/>
      <c r="P29" s="113">
        <v>0.8</v>
      </c>
      <c r="Q29" s="119"/>
      <c r="R29" s="246">
        <v>4.1000000000000002E-2</v>
      </c>
      <c r="S29" s="169">
        <v>0.5</v>
      </c>
    </row>
    <row r="30" spans="1:19" s="6" customFormat="1" ht="32.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185</v>
      </c>
      <c r="M30" s="159" t="s">
        <v>102</v>
      </c>
      <c r="N30" s="168" t="s">
        <v>152</v>
      </c>
      <c r="O30" s="115"/>
      <c r="P30" s="113">
        <v>0.8</v>
      </c>
      <c r="Q30" s="119"/>
      <c r="R30" s="246">
        <v>0.152</v>
      </c>
      <c r="S30" s="169">
        <v>0.5</v>
      </c>
    </row>
    <row r="31" spans="1:19" s="6" customFormat="1" ht="32.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185</v>
      </c>
      <c r="M31" s="159" t="s">
        <v>109</v>
      </c>
      <c r="N31" s="168" t="s">
        <v>152</v>
      </c>
      <c r="O31" s="115"/>
      <c r="P31" s="113">
        <v>0.8</v>
      </c>
      <c r="Q31" s="119"/>
      <c r="R31" s="246">
        <v>7.9000000000000001E-2</v>
      </c>
      <c r="S31" s="169">
        <v>0.5</v>
      </c>
    </row>
    <row r="32" spans="1:19" s="6" customFormat="1" ht="32.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185</v>
      </c>
      <c r="M32" s="159" t="s">
        <v>110</v>
      </c>
      <c r="N32" s="168" t="s">
        <v>152</v>
      </c>
      <c r="O32" s="115"/>
      <c r="P32" s="113">
        <v>0.8</v>
      </c>
      <c r="Q32" s="119"/>
      <c r="R32" s="246">
        <v>0.13</v>
      </c>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185</v>
      </c>
      <c r="M33" s="159" t="s">
        <v>118</v>
      </c>
      <c r="N33" s="168" t="s">
        <v>153</v>
      </c>
      <c r="O33" s="115"/>
      <c r="P33" s="113">
        <v>0.7</v>
      </c>
      <c r="Q33" s="119"/>
      <c r="R33" s="246">
        <v>7.8E-2</v>
      </c>
      <c r="S33" s="169">
        <v>0.5</v>
      </c>
    </row>
    <row r="34" spans="1:19" s="6" customFormat="1" ht="32.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185</v>
      </c>
      <c r="M34" s="159" t="s">
        <v>119</v>
      </c>
      <c r="N34" s="168" t="s">
        <v>153</v>
      </c>
      <c r="O34" s="115"/>
      <c r="P34" s="113">
        <v>0.7</v>
      </c>
      <c r="Q34" s="119"/>
      <c r="R34" s="246">
        <v>7.8E-2</v>
      </c>
      <c r="S34" s="169">
        <v>0.5</v>
      </c>
    </row>
    <row r="35" spans="1:19" s="6" customFormat="1" ht="32.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185</v>
      </c>
      <c r="M35" s="159" t="s">
        <v>120</v>
      </c>
      <c r="N35" s="168" t="s">
        <v>153</v>
      </c>
      <c r="O35" s="115"/>
      <c r="P35" s="113">
        <v>0.7</v>
      </c>
      <c r="Q35" s="119"/>
      <c r="R35" s="246">
        <v>7.8E-2</v>
      </c>
      <c r="S35" s="169">
        <v>0.5</v>
      </c>
    </row>
    <row r="36" spans="1:19" s="6" customFormat="1" ht="32.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185</v>
      </c>
      <c r="M36" s="159" t="s">
        <v>121</v>
      </c>
      <c r="N36" s="168" t="s">
        <v>153</v>
      </c>
      <c r="O36" s="115"/>
      <c r="P36" s="113">
        <v>0.7</v>
      </c>
      <c r="Q36" s="119"/>
      <c r="R36" s="246">
        <v>7.8E-2</v>
      </c>
      <c r="S36" s="169">
        <v>0.5</v>
      </c>
    </row>
    <row r="37" spans="1:19" s="6" customFormat="1" ht="32.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185</v>
      </c>
      <c r="M37" s="159" t="s">
        <v>122</v>
      </c>
      <c r="N37" s="168" t="s">
        <v>153</v>
      </c>
      <c r="O37" s="115"/>
      <c r="P37" s="113">
        <v>0.7</v>
      </c>
      <c r="Q37" s="119"/>
      <c r="R37" s="246">
        <v>7.8E-2</v>
      </c>
      <c r="S37" s="169">
        <v>0.5</v>
      </c>
    </row>
    <row r="38" spans="1:19" s="6" customFormat="1" ht="32.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185</v>
      </c>
      <c r="M38" s="159" t="s">
        <v>123</v>
      </c>
      <c r="N38" s="168" t="s">
        <v>153</v>
      </c>
      <c r="O38" s="115"/>
      <c r="P38" s="113">
        <v>0.7</v>
      </c>
      <c r="Q38" s="119"/>
      <c r="R38" s="246">
        <v>7.8E-2</v>
      </c>
      <c r="S38" s="169">
        <v>0.5</v>
      </c>
    </row>
    <row r="39" spans="1:19" s="6" customFormat="1" ht="32.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184</v>
      </c>
      <c r="M39" s="159" t="s">
        <v>124</v>
      </c>
      <c r="N39" s="168" t="s">
        <v>153</v>
      </c>
      <c r="O39" s="115">
        <v>1120</v>
      </c>
      <c r="P39" s="113">
        <v>0.7</v>
      </c>
      <c r="Q39" s="119">
        <v>168</v>
      </c>
      <c r="R39" s="246">
        <v>0.06</v>
      </c>
      <c r="S39" s="169">
        <v>0.5</v>
      </c>
    </row>
    <row r="40" spans="1:19" s="6" customFormat="1" ht="32.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185</v>
      </c>
      <c r="M40" s="159" t="s">
        <v>125</v>
      </c>
      <c r="N40" s="168" t="s">
        <v>153</v>
      </c>
      <c r="O40" s="115"/>
      <c r="P40" s="113">
        <v>0.7</v>
      </c>
      <c r="Q40" s="119"/>
      <c r="R40" s="246">
        <v>7.8E-2</v>
      </c>
      <c r="S40" s="169">
        <v>0.5</v>
      </c>
    </row>
    <row r="41" spans="1:19" s="6" customFormat="1" ht="32.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185</v>
      </c>
      <c r="M41" s="159" t="s">
        <v>126</v>
      </c>
      <c r="N41" s="168" t="s">
        <v>153</v>
      </c>
      <c r="O41" s="115"/>
      <c r="P41" s="113">
        <v>0.7</v>
      </c>
      <c r="Q41" s="119"/>
      <c r="R41" s="246">
        <v>7.8E-2</v>
      </c>
      <c r="S41" s="169">
        <v>0.5</v>
      </c>
    </row>
    <row r="42" spans="1:19" s="6" customFormat="1" ht="32.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185</v>
      </c>
      <c r="M42" s="159" t="s">
        <v>127</v>
      </c>
      <c r="N42" s="168" t="s">
        <v>153</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184</v>
      </c>
      <c r="M43" s="159" t="s">
        <v>128</v>
      </c>
      <c r="N43" s="168" t="s">
        <v>153</v>
      </c>
      <c r="O43" s="115">
        <v>2150</v>
      </c>
      <c r="P43" s="113">
        <v>0.7</v>
      </c>
      <c r="Q43" s="119">
        <v>200</v>
      </c>
      <c r="R43" s="246">
        <v>0.05</v>
      </c>
      <c r="S43" s="169">
        <v>0.5</v>
      </c>
    </row>
    <row r="44" spans="1:19" s="6" customFormat="1" ht="32.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185</v>
      </c>
      <c r="M44" s="159" t="s">
        <v>129</v>
      </c>
      <c r="N44" s="168" t="s">
        <v>153</v>
      </c>
      <c r="O44" s="115"/>
      <c r="P44" s="113">
        <v>0.7</v>
      </c>
      <c r="Q44" s="119"/>
      <c r="R44" s="246">
        <v>7.8E-2</v>
      </c>
      <c r="S44" s="169">
        <v>0.5</v>
      </c>
    </row>
    <row r="45" spans="1:19" s="6" customFormat="1" ht="32.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185</v>
      </c>
      <c r="M45" s="159" t="s">
        <v>130</v>
      </c>
      <c r="N45" s="168" t="s">
        <v>153</v>
      </c>
      <c r="O45" s="115"/>
      <c r="P45" s="113">
        <v>0.7</v>
      </c>
      <c r="Q45" s="119"/>
      <c r="R45" s="246">
        <v>7.8E-2</v>
      </c>
      <c r="S45" s="169">
        <v>0.5</v>
      </c>
    </row>
    <row r="46" spans="1:19" s="6" customFormat="1" ht="32.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184</v>
      </c>
      <c r="M46" s="159" t="s">
        <v>131</v>
      </c>
      <c r="N46" s="168" t="s">
        <v>153</v>
      </c>
      <c r="O46" s="115">
        <v>915</v>
      </c>
      <c r="P46" s="113">
        <v>0.7</v>
      </c>
      <c r="Q46" s="119">
        <v>491</v>
      </c>
      <c r="R46" s="246">
        <v>3.4000000000000002E-2</v>
      </c>
      <c r="S46" s="169">
        <v>0.5</v>
      </c>
    </row>
    <row r="47" spans="1:19" s="6" customFormat="1" ht="32.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185</v>
      </c>
      <c r="M47" s="159" t="s">
        <v>132</v>
      </c>
      <c r="N47" s="168" t="s">
        <v>153</v>
      </c>
      <c r="O47" s="115"/>
      <c r="P47" s="113">
        <v>0.7</v>
      </c>
      <c r="Q47" s="119"/>
      <c r="R47" s="246">
        <v>7.8E-2</v>
      </c>
      <c r="S47" s="169">
        <v>0.5</v>
      </c>
    </row>
    <row r="48" spans="1:19" s="6" customFormat="1" ht="32.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185</v>
      </c>
      <c r="M48" s="159" t="s">
        <v>133</v>
      </c>
      <c r="N48" s="168" t="s">
        <v>153</v>
      </c>
      <c r="O48" s="115"/>
      <c r="P48" s="113">
        <v>0.7</v>
      </c>
      <c r="Q48" s="119"/>
      <c r="R48" s="246">
        <v>7.8E-2</v>
      </c>
      <c r="S48" s="169">
        <v>0.5</v>
      </c>
    </row>
    <row r="49" spans="1:19" s="6" customFormat="1" ht="32.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185</v>
      </c>
      <c r="M49" s="159" t="s">
        <v>134</v>
      </c>
      <c r="N49" s="168" t="s">
        <v>153</v>
      </c>
      <c r="O49" s="115"/>
      <c r="P49" s="113">
        <v>0.7</v>
      </c>
      <c r="Q49" s="119"/>
      <c r="R49" s="246">
        <v>7.8E-2</v>
      </c>
      <c r="S49" s="169">
        <v>0.5</v>
      </c>
    </row>
    <row r="50" spans="1:19" s="6" customFormat="1" ht="32.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185</v>
      </c>
      <c r="M50" s="159" t="s">
        <v>135</v>
      </c>
      <c r="N50" s="168" t="s">
        <v>153</v>
      </c>
      <c r="O50" s="115"/>
      <c r="P50" s="113">
        <v>0.7</v>
      </c>
      <c r="Q50" s="119"/>
      <c r="R50" s="246">
        <v>7.8E-2</v>
      </c>
      <c r="S50" s="169">
        <v>0.5</v>
      </c>
    </row>
    <row r="51" spans="1:19" s="6" customFormat="1" ht="32.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185</v>
      </c>
      <c r="M51" s="159" t="s">
        <v>136</v>
      </c>
      <c r="N51" s="168" t="s">
        <v>153</v>
      </c>
      <c r="O51" s="115"/>
      <c r="P51" s="113">
        <v>0.7</v>
      </c>
      <c r="Q51" s="119"/>
      <c r="R51" s="246">
        <v>7.8E-2</v>
      </c>
      <c r="S51" s="169">
        <v>0.5</v>
      </c>
    </row>
    <row r="52" spans="1:19" s="6" customFormat="1" ht="32.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185</v>
      </c>
      <c r="M52" s="159" t="s">
        <v>137</v>
      </c>
      <c r="N52" s="168" t="s">
        <v>153</v>
      </c>
      <c r="O52" s="115"/>
      <c r="P52" s="113">
        <v>0.7</v>
      </c>
      <c r="Q52" s="119"/>
      <c r="R52" s="246">
        <v>7.8E-2</v>
      </c>
      <c r="S52" s="169">
        <v>0.5</v>
      </c>
    </row>
    <row r="53" spans="1:19" s="6" customFormat="1" ht="32.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185</v>
      </c>
      <c r="M53" s="159" t="s">
        <v>138</v>
      </c>
      <c r="N53" s="168" t="s">
        <v>153</v>
      </c>
      <c r="O53" s="115"/>
      <c r="P53" s="113">
        <v>0.7</v>
      </c>
      <c r="Q53" s="119"/>
      <c r="R53" s="246">
        <v>7.8E-2</v>
      </c>
      <c r="S53" s="169">
        <v>0.5</v>
      </c>
    </row>
    <row r="54" spans="1:19" s="6" customFormat="1" ht="32.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185</v>
      </c>
      <c r="M54" s="159" t="s">
        <v>139</v>
      </c>
      <c r="N54" s="168" t="s">
        <v>153</v>
      </c>
      <c r="O54" s="115"/>
      <c r="P54" s="113">
        <v>0.7</v>
      </c>
      <c r="Q54" s="119"/>
      <c r="R54" s="246">
        <v>7.8E-2</v>
      </c>
      <c r="S54" s="169">
        <v>0.5</v>
      </c>
    </row>
    <row r="55" spans="1:19" s="6" customFormat="1" ht="32.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185</v>
      </c>
      <c r="M55" s="159" t="s">
        <v>140</v>
      </c>
      <c r="N55" s="168" t="s">
        <v>153</v>
      </c>
      <c r="O55" s="115"/>
      <c r="P55" s="113">
        <v>0.7</v>
      </c>
      <c r="Q55" s="119"/>
      <c r="R55" s="246">
        <v>7.8E-2</v>
      </c>
      <c r="S55" s="169">
        <v>0.5</v>
      </c>
    </row>
    <row r="56" spans="1:19" s="6" customFormat="1" ht="32.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185</v>
      </c>
      <c r="M56" s="159" t="s">
        <v>141</v>
      </c>
      <c r="N56" s="168" t="s">
        <v>153</v>
      </c>
      <c r="O56" s="115"/>
      <c r="P56" s="113">
        <v>0.7</v>
      </c>
      <c r="Q56" s="119"/>
      <c r="R56" s="246">
        <v>7.8E-2</v>
      </c>
      <c r="S56" s="169">
        <v>0.5</v>
      </c>
    </row>
    <row r="57" spans="1:19" s="6" customFormat="1" ht="32.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185</v>
      </c>
      <c r="M57" s="159" t="s">
        <v>142</v>
      </c>
      <c r="N57" s="168" t="s">
        <v>153</v>
      </c>
      <c r="O57" s="115"/>
      <c r="P57" s="113">
        <v>0.7</v>
      </c>
      <c r="Q57" s="119"/>
      <c r="R57" s="246">
        <v>7.8E-2</v>
      </c>
      <c r="S57" s="169">
        <v>0.5</v>
      </c>
    </row>
    <row r="58" spans="1:19" s="6" customFormat="1" ht="32.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185</v>
      </c>
      <c r="M58" s="159" t="s">
        <v>143</v>
      </c>
      <c r="N58" s="168" t="s">
        <v>153</v>
      </c>
      <c r="O58" s="115"/>
      <c r="P58" s="113">
        <v>0.7</v>
      </c>
      <c r="Q58" s="119"/>
      <c r="R58" s="246">
        <v>7.8E-2</v>
      </c>
      <c r="S58" s="169">
        <v>0.5</v>
      </c>
    </row>
    <row r="59" spans="1:19" s="6" customFormat="1" ht="32.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184</v>
      </c>
      <c r="M59" s="159" t="s">
        <v>144</v>
      </c>
      <c r="N59" s="168" t="s">
        <v>153</v>
      </c>
      <c r="O59" s="115">
        <v>2150</v>
      </c>
      <c r="P59" s="113">
        <v>0.7</v>
      </c>
      <c r="Q59" s="119">
        <v>200</v>
      </c>
      <c r="R59" s="246">
        <v>0.05</v>
      </c>
      <c r="S59" s="169">
        <v>0.5</v>
      </c>
    </row>
    <row r="60" spans="1:19" s="6" customFormat="1" ht="32.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185</v>
      </c>
      <c r="M60" s="159" t="s">
        <v>145</v>
      </c>
      <c r="N60" s="168" t="s">
        <v>153</v>
      </c>
      <c r="O60" s="115"/>
      <c r="P60" s="113">
        <v>0.7</v>
      </c>
      <c r="Q60" s="119"/>
      <c r="R60" s="246">
        <v>7.8E-2</v>
      </c>
      <c r="S60" s="169">
        <v>0.5</v>
      </c>
    </row>
    <row r="61" spans="1:19" s="6" customFormat="1" ht="32.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185</v>
      </c>
      <c r="M61" s="159" t="s">
        <v>146</v>
      </c>
      <c r="N61" s="168" t="s">
        <v>153</v>
      </c>
      <c r="O61" s="115"/>
      <c r="P61" s="113">
        <v>0.7</v>
      </c>
      <c r="Q61" s="119"/>
      <c r="R61" s="246">
        <v>7.8E-2</v>
      </c>
      <c r="S61" s="169">
        <v>0.5</v>
      </c>
    </row>
    <row r="62" spans="1:19" s="6" customFormat="1" ht="32.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184</v>
      </c>
      <c r="M62" s="159" t="s">
        <v>147</v>
      </c>
      <c r="N62" s="168" t="s">
        <v>153</v>
      </c>
      <c r="O62" s="115">
        <v>915</v>
      </c>
      <c r="P62" s="113">
        <v>0.7</v>
      </c>
      <c r="Q62" s="119">
        <v>491</v>
      </c>
      <c r="R62" s="246">
        <v>3.4000000000000002E-2</v>
      </c>
      <c r="S62" s="169">
        <v>0.5</v>
      </c>
    </row>
    <row r="63" spans="1:19" s="6" customFormat="1" ht="32.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185</v>
      </c>
      <c r="M63" s="159" t="s">
        <v>148</v>
      </c>
      <c r="N63" s="168" t="s">
        <v>153</v>
      </c>
      <c r="O63" s="115"/>
      <c r="P63" s="113">
        <v>0.7</v>
      </c>
      <c r="Q63" s="119"/>
      <c r="R63" s="246">
        <v>7.8E-2</v>
      </c>
      <c r="S63" s="169">
        <v>0.5</v>
      </c>
    </row>
    <row r="64" spans="1:19" s="6" customFormat="1" ht="32.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185</v>
      </c>
      <c r="M64" s="159" t="s">
        <v>149</v>
      </c>
      <c r="N64" s="168" t="s">
        <v>153</v>
      </c>
      <c r="O64" s="115"/>
      <c r="P64" s="113">
        <v>0.7</v>
      </c>
      <c r="Q64" s="119"/>
      <c r="R64" s="246">
        <v>7.8E-2</v>
      </c>
      <c r="S64" s="169">
        <v>0.5</v>
      </c>
    </row>
    <row r="65" spans="1:19" s="6" customFormat="1" ht="32.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185</v>
      </c>
      <c r="M65" s="159" t="s">
        <v>150</v>
      </c>
      <c r="N65" s="168" t="s">
        <v>152</v>
      </c>
      <c r="O65" s="115"/>
      <c r="P65" s="113">
        <v>0.8</v>
      </c>
      <c r="Q65" s="119"/>
      <c r="R65" s="246">
        <v>3.3000000000000002E-2</v>
      </c>
      <c r="S65" s="169">
        <v>0.5</v>
      </c>
    </row>
    <row r="66" spans="1:19" s="6" customFormat="1" ht="32.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185</v>
      </c>
      <c r="M66" s="159"/>
      <c r="N66" s="168" t="s">
        <v>186</v>
      </c>
      <c r="O66" s="115"/>
      <c r="P66" s="113">
        <v>0.8</v>
      </c>
      <c r="Q66" s="119"/>
      <c r="R66" s="246">
        <v>0</v>
      </c>
      <c r="S66" s="169">
        <v>0.5</v>
      </c>
    </row>
    <row r="67" spans="1:19" s="6" customFormat="1" ht="32.1" customHeight="1">
      <c r="A67" s="13"/>
      <c r="B67" s="313">
        <f t="shared" si="3"/>
        <v>0</v>
      </c>
      <c r="C67" s="314">
        <f t="shared" si="4"/>
        <v>0</v>
      </c>
      <c r="D67" s="315"/>
      <c r="E67" s="316">
        <f t="shared" si="6"/>
        <v>0</v>
      </c>
      <c r="F67" s="317">
        <f t="shared" si="7"/>
        <v>0</v>
      </c>
      <c r="G67" s="305">
        <v>0</v>
      </c>
      <c r="H67" s="318">
        <f t="shared" si="5"/>
        <v>0</v>
      </c>
      <c r="I67" s="319">
        <f t="shared" si="8"/>
        <v>0</v>
      </c>
      <c r="L67" s="158" t="s">
        <v>185</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customHeight="1">
      <c r="A68" s="13"/>
      <c r="B68" s="313">
        <f t="shared" si="3"/>
        <v>0</v>
      </c>
      <c r="C68" s="314">
        <f t="shared" si="4"/>
        <v>0</v>
      </c>
      <c r="D68" s="315"/>
      <c r="E68" s="316">
        <f t="shared" si="6"/>
        <v>0</v>
      </c>
      <c r="F68" s="317">
        <f t="shared" si="7"/>
        <v>0</v>
      </c>
      <c r="G68" s="305">
        <v>0</v>
      </c>
      <c r="H68" s="318">
        <f t="shared" si="5"/>
        <v>0</v>
      </c>
      <c r="I68" s="319">
        <f t="shared" si="8"/>
        <v>0</v>
      </c>
      <c r="L68" s="158" t="s">
        <v>185</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customHeight="1">
      <c r="A69" s="13"/>
      <c r="B69" s="313">
        <f t="shared" si="3"/>
        <v>0</v>
      </c>
      <c r="C69" s="314">
        <f t="shared" si="4"/>
        <v>0</v>
      </c>
      <c r="D69" s="315"/>
      <c r="E69" s="316">
        <f t="shared" si="6"/>
        <v>0</v>
      </c>
      <c r="F69" s="317">
        <f t="shared" si="7"/>
        <v>0</v>
      </c>
      <c r="G69" s="305">
        <v>0</v>
      </c>
      <c r="H69" s="318">
        <f t="shared" si="5"/>
        <v>0</v>
      </c>
      <c r="I69" s="319">
        <f t="shared" si="8"/>
        <v>0</v>
      </c>
      <c r="L69" s="158" t="s">
        <v>185</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customHeight="1">
      <c r="A70" s="13"/>
      <c r="B70" s="313">
        <f t="shared" si="3"/>
        <v>0</v>
      </c>
      <c r="C70" s="314">
        <f t="shared" si="4"/>
        <v>0</v>
      </c>
      <c r="D70" s="315"/>
      <c r="E70" s="316">
        <f t="shared" si="6"/>
        <v>0</v>
      </c>
      <c r="F70" s="317">
        <f t="shared" si="7"/>
        <v>0</v>
      </c>
      <c r="G70" s="305">
        <v>0</v>
      </c>
      <c r="H70" s="318">
        <f t="shared" si="5"/>
        <v>0</v>
      </c>
      <c r="I70" s="319">
        <f t="shared" si="8"/>
        <v>0</v>
      </c>
      <c r="L70" s="158" t="s">
        <v>185</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customHeight="1">
      <c r="A71" s="13"/>
      <c r="B71" s="313">
        <f t="shared" si="3"/>
        <v>0</v>
      </c>
      <c r="C71" s="314">
        <f t="shared" si="4"/>
        <v>0</v>
      </c>
      <c r="D71" s="315"/>
      <c r="E71" s="316">
        <f t="shared" si="6"/>
        <v>0</v>
      </c>
      <c r="F71" s="317">
        <f t="shared" si="7"/>
        <v>0</v>
      </c>
      <c r="G71" s="305">
        <v>0</v>
      </c>
      <c r="H71" s="318">
        <f t="shared" si="5"/>
        <v>0</v>
      </c>
      <c r="I71" s="319">
        <f t="shared" si="8"/>
        <v>0</v>
      </c>
      <c r="L71" s="158" t="s">
        <v>185</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customHeight="1">
      <c r="A72" s="13"/>
      <c r="B72" s="313">
        <f t="shared" si="3"/>
        <v>0</v>
      </c>
      <c r="C72" s="314">
        <f t="shared" si="4"/>
        <v>0</v>
      </c>
      <c r="D72" s="315"/>
      <c r="E72" s="316">
        <f t="shared" si="6"/>
        <v>0</v>
      </c>
      <c r="F72" s="317">
        <f t="shared" si="7"/>
        <v>0</v>
      </c>
      <c r="G72" s="305">
        <v>0</v>
      </c>
      <c r="H72" s="318">
        <f t="shared" si="5"/>
        <v>0</v>
      </c>
      <c r="I72" s="319">
        <f t="shared" si="8"/>
        <v>0</v>
      </c>
      <c r="L72" s="158" t="s">
        <v>185</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customHeight="1">
      <c r="A73" s="13"/>
      <c r="B73" s="313">
        <f t="shared" si="3"/>
        <v>0</v>
      </c>
      <c r="C73" s="314">
        <f t="shared" si="4"/>
        <v>0</v>
      </c>
      <c r="D73" s="315"/>
      <c r="E73" s="316">
        <f t="shared" si="6"/>
        <v>0</v>
      </c>
      <c r="F73" s="317">
        <f t="shared" si="7"/>
        <v>0</v>
      </c>
      <c r="G73" s="305">
        <v>0</v>
      </c>
      <c r="H73" s="318">
        <f t="shared" si="5"/>
        <v>0</v>
      </c>
      <c r="I73" s="319">
        <f t="shared" si="8"/>
        <v>0</v>
      </c>
      <c r="L73" s="158" t="s">
        <v>185</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customHeight="1">
      <c r="A74" s="13"/>
      <c r="B74" s="313">
        <f t="shared" si="3"/>
        <v>0</v>
      </c>
      <c r="C74" s="314">
        <f t="shared" si="4"/>
        <v>0</v>
      </c>
      <c r="D74" s="315"/>
      <c r="E74" s="316">
        <f t="shared" si="6"/>
        <v>0</v>
      </c>
      <c r="F74" s="317">
        <f t="shared" si="7"/>
        <v>0</v>
      </c>
      <c r="G74" s="305">
        <v>0</v>
      </c>
      <c r="H74" s="318">
        <f t="shared" si="5"/>
        <v>0</v>
      </c>
      <c r="I74" s="319">
        <f t="shared" si="8"/>
        <v>0</v>
      </c>
      <c r="L74" s="158" t="s">
        <v>185</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customHeight="1">
      <c r="A75" s="13"/>
      <c r="B75" s="313">
        <f t="shared" si="3"/>
        <v>0</v>
      </c>
      <c r="C75" s="314">
        <f t="shared" si="4"/>
        <v>0</v>
      </c>
      <c r="D75" s="315"/>
      <c r="E75" s="316">
        <f t="shared" si="6"/>
        <v>0</v>
      </c>
      <c r="F75" s="317">
        <f t="shared" si="7"/>
        <v>0</v>
      </c>
      <c r="G75" s="305">
        <v>0</v>
      </c>
      <c r="H75" s="318">
        <f t="shared" si="5"/>
        <v>0</v>
      </c>
      <c r="I75" s="319">
        <f t="shared" si="8"/>
        <v>0</v>
      </c>
      <c r="L75" s="158" t="s">
        <v>185</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185</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185</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customHeight="1">
      <c r="A78" s="13"/>
      <c r="B78" s="313">
        <f t="shared" si="12"/>
        <v>0</v>
      </c>
      <c r="C78" s="314">
        <f t="shared" si="13"/>
        <v>0</v>
      </c>
      <c r="D78" s="315"/>
      <c r="E78" s="316">
        <f t="shared" si="9"/>
        <v>0</v>
      </c>
      <c r="F78" s="317">
        <f t="shared" si="10"/>
        <v>0</v>
      </c>
      <c r="G78" s="305">
        <v>0</v>
      </c>
      <c r="H78" s="318">
        <f t="shared" si="14"/>
        <v>0</v>
      </c>
      <c r="I78" s="319">
        <f t="shared" si="11"/>
        <v>0</v>
      </c>
      <c r="L78" s="158" t="s">
        <v>185</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customHeight="1">
      <c r="A79" s="13"/>
      <c r="B79" s="313">
        <f t="shared" si="12"/>
        <v>0</v>
      </c>
      <c r="C79" s="314">
        <f t="shared" si="13"/>
        <v>0</v>
      </c>
      <c r="D79" s="315"/>
      <c r="E79" s="316">
        <f t="shared" si="9"/>
        <v>0</v>
      </c>
      <c r="F79" s="317">
        <f t="shared" si="10"/>
        <v>0</v>
      </c>
      <c r="G79" s="305">
        <v>0</v>
      </c>
      <c r="H79" s="318">
        <f t="shared" si="14"/>
        <v>0</v>
      </c>
      <c r="I79" s="319">
        <f t="shared" si="11"/>
        <v>0</v>
      </c>
      <c r="L79" s="158" t="s">
        <v>185</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customHeight="1">
      <c r="A80" s="13"/>
      <c r="B80" s="313">
        <f t="shared" si="12"/>
        <v>0</v>
      </c>
      <c r="C80" s="314">
        <f t="shared" si="13"/>
        <v>0</v>
      </c>
      <c r="D80" s="315"/>
      <c r="E80" s="316">
        <f t="shared" si="9"/>
        <v>0</v>
      </c>
      <c r="F80" s="317">
        <f t="shared" si="10"/>
        <v>0</v>
      </c>
      <c r="G80" s="305">
        <v>0</v>
      </c>
      <c r="H80" s="318">
        <f t="shared" si="14"/>
        <v>0</v>
      </c>
      <c r="I80" s="319">
        <f t="shared" si="11"/>
        <v>0</v>
      </c>
      <c r="L80" s="158" t="s">
        <v>185</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customHeight="1">
      <c r="A81" s="13"/>
      <c r="B81" s="313">
        <f t="shared" si="12"/>
        <v>0</v>
      </c>
      <c r="C81" s="314">
        <f t="shared" si="13"/>
        <v>0</v>
      </c>
      <c r="D81" s="315"/>
      <c r="E81" s="316">
        <f t="shared" si="9"/>
        <v>0</v>
      </c>
      <c r="F81" s="317">
        <f t="shared" si="10"/>
        <v>0</v>
      </c>
      <c r="G81" s="305">
        <v>0</v>
      </c>
      <c r="H81" s="318">
        <f t="shared" si="14"/>
        <v>0</v>
      </c>
      <c r="I81" s="319">
        <f t="shared" si="11"/>
        <v>0</v>
      </c>
      <c r="L81" s="158" t="s">
        <v>185</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customHeight="1">
      <c r="A82" s="13"/>
      <c r="B82" s="313">
        <f t="shared" si="12"/>
        <v>0</v>
      </c>
      <c r="C82" s="314">
        <f t="shared" si="13"/>
        <v>0</v>
      </c>
      <c r="D82" s="315"/>
      <c r="E82" s="316">
        <f t="shared" si="9"/>
        <v>0</v>
      </c>
      <c r="F82" s="317">
        <f t="shared" si="10"/>
        <v>0</v>
      </c>
      <c r="G82" s="305">
        <v>0</v>
      </c>
      <c r="H82" s="318">
        <f t="shared" si="14"/>
        <v>0</v>
      </c>
      <c r="I82" s="319">
        <f t="shared" si="11"/>
        <v>0</v>
      </c>
      <c r="L82" s="158" t="s">
        <v>185</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customHeight="1">
      <c r="A83" s="13"/>
      <c r="B83" s="313">
        <f t="shared" si="12"/>
        <v>0</v>
      </c>
      <c r="C83" s="314">
        <f t="shared" si="13"/>
        <v>0</v>
      </c>
      <c r="D83" s="315"/>
      <c r="E83" s="316">
        <f t="shared" si="9"/>
        <v>0</v>
      </c>
      <c r="F83" s="317">
        <f t="shared" si="10"/>
        <v>0</v>
      </c>
      <c r="G83" s="305">
        <v>0</v>
      </c>
      <c r="H83" s="318">
        <f t="shared" si="14"/>
        <v>0</v>
      </c>
      <c r="I83" s="319">
        <f t="shared" si="11"/>
        <v>0</v>
      </c>
      <c r="L83" s="158" t="s">
        <v>185</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customHeight="1">
      <c r="A84" s="13"/>
      <c r="B84" s="313">
        <f t="shared" si="12"/>
        <v>0</v>
      </c>
      <c r="C84" s="314">
        <f t="shared" si="13"/>
        <v>0</v>
      </c>
      <c r="D84" s="315"/>
      <c r="E84" s="316">
        <f t="shared" si="9"/>
        <v>0</v>
      </c>
      <c r="F84" s="317">
        <f t="shared" si="10"/>
        <v>0</v>
      </c>
      <c r="G84" s="305">
        <v>0</v>
      </c>
      <c r="H84" s="318">
        <f t="shared" si="14"/>
        <v>0</v>
      </c>
      <c r="I84" s="319">
        <f t="shared" si="11"/>
        <v>0</v>
      </c>
      <c r="L84" s="158" t="s">
        <v>185</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customHeight="1">
      <c r="A85" s="13"/>
      <c r="B85" s="313">
        <f t="shared" si="12"/>
        <v>0</v>
      </c>
      <c r="C85" s="314">
        <f t="shared" si="13"/>
        <v>0</v>
      </c>
      <c r="D85" s="315"/>
      <c r="E85" s="316">
        <f t="shared" si="9"/>
        <v>0</v>
      </c>
      <c r="F85" s="317">
        <f t="shared" si="10"/>
        <v>0</v>
      </c>
      <c r="G85" s="305">
        <v>0</v>
      </c>
      <c r="H85" s="318">
        <f t="shared" si="14"/>
        <v>0</v>
      </c>
      <c r="I85" s="319">
        <f t="shared" si="11"/>
        <v>0</v>
      </c>
      <c r="L85" s="158" t="s">
        <v>185</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customHeight="1">
      <c r="A86" s="13"/>
      <c r="B86" s="313">
        <f t="shared" si="12"/>
        <v>0</v>
      </c>
      <c r="C86" s="314">
        <f t="shared" si="13"/>
        <v>0</v>
      </c>
      <c r="D86" s="315"/>
      <c r="E86" s="316">
        <f t="shared" si="9"/>
        <v>0</v>
      </c>
      <c r="F86" s="317">
        <f t="shared" si="10"/>
        <v>0</v>
      </c>
      <c r="G86" s="305">
        <v>0</v>
      </c>
      <c r="H86" s="318">
        <f t="shared" si="14"/>
        <v>0</v>
      </c>
      <c r="I86" s="319">
        <f t="shared" si="11"/>
        <v>0</v>
      </c>
      <c r="L86" s="158" t="s">
        <v>185</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customHeight="1">
      <c r="A87" s="13"/>
      <c r="B87" s="313">
        <f t="shared" si="12"/>
        <v>0</v>
      </c>
      <c r="C87" s="314">
        <f t="shared" si="13"/>
        <v>0</v>
      </c>
      <c r="D87" s="315"/>
      <c r="E87" s="316">
        <f t="shared" si="9"/>
        <v>0</v>
      </c>
      <c r="F87" s="317">
        <f t="shared" si="10"/>
        <v>0</v>
      </c>
      <c r="G87" s="305">
        <v>0</v>
      </c>
      <c r="H87" s="318">
        <f t="shared" si="14"/>
        <v>0</v>
      </c>
      <c r="I87" s="319">
        <f t="shared" si="11"/>
        <v>0</v>
      </c>
      <c r="L87" s="158" t="s">
        <v>185</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customHeight="1">
      <c r="A88" s="13"/>
      <c r="B88" s="313">
        <f t="shared" si="12"/>
        <v>0</v>
      </c>
      <c r="C88" s="314">
        <f t="shared" si="13"/>
        <v>0</v>
      </c>
      <c r="D88" s="315"/>
      <c r="E88" s="316">
        <f t="shared" si="9"/>
        <v>0</v>
      </c>
      <c r="F88" s="317">
        <f t="shared" si="10"/>
        <v>0</v>
      </c>
      <c r="G88" s="305">
        <v>0</v>
      </c>
      <c r="H88" s="318">
        <f t="shared" si="14"/>
        <v>0</v>
      </c>
      <c r="I88" s="319">
        <f t="shared" si="11"/>
        <v>0</v>
      </c>
      <c r="L88" s="158" t="s">
        <v>185</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customHeight="1">
      <c r="A89" s="13"/>
      <c r="B89" s="313">
        <f t="shared" si="12"/>
        <v>0</v>
      </c>
      <c r="C89" s="314">
        <f t="shared" si="13"/>
        <v>0</v>
      </c>
      <c r="D89" s="315"/>
      <c r="E89" s="316">
        <f t="shared" si="9"/>
        <v>0</v>
      </c>
      <c r="F89" s="317">
        <f t="shared" si="10"/>
        <v>0</v>
      </c>
      <c r="G89" s="305">
        <v>0</v>
      </c>
      <c r="H89" s="318">
        <f t="shared" si="14"/>
        <v>0</v>
      </c>
      <c r="I89" s="319">
        <f t="shared" si="11"/>
        <v>0</v>
      </c>
      <c r="L89" s="158" t="s">
        <v>185</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customHeight="1">
      <c r="A90" s="13"/>
      <c r="B90" s="313">
        <f t="shared" si="12"/>
        <v>0</v>
      </c>
      <c r="C90" s="314">
        <f t="shared" si="13"/>
        <v>0</v>
      </c>
      <c r="D90" s="315"/>
      <c r="E90" s="316">
        <f t="shared" si="9"/>
        <v>0</v>
      </c>
      <c r="F90" s="317">
        <f t="shared" si="10"/>
        <v>0</v>
      </c>
      <c r="G90" s="305">
        <v>0</v>
      </c>
      <c r="H90" s="318">
        <f t="shared" si="14"/>
        <v>0</v>
      </c>
      <c r="I90" s="319">
        <f t="shared" si="11"/>
        <v>0</v>
      </c>
      <c r="L90" s="158" t="s">
        <v>185</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customHeight="1">
      <c r="A91" s="13"/>
      <c r="B91" s="313">
        <f t="shared" si="12"/>
        <v>0</v>
      </c>
      <c r="C91" s="314">
        <f t="shared" si="13"/>
        <v>0</v>
      </c>
      <c r="D91" s="315"/>
      <c r="E91" s="316">
        <f t="shared" si="9"/>
        <v>0</v>
      </c>
      <c r="F91" s="317">
        <f t="shared" si="10"/>
        <v>0</v>
      </c>
      <c r="G91" s="305">
        <v>0</v>
      </c>
      <c r="H91" s="318">
        <f t="shared" si="14"/>
        <v>0</v>
      </c>
      <c r="I91" s="319">
        <f t="shared" si="11"/>
        <v>0</v>
      </c>
      <c r="L91" s="158" t="s">
        <v>185</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customHeight="1">
      <c r="A92" s="13"/>
      <c r="B92" s="313">
        <f t="shared" si="12"/>
        <v>0</v>
      </c>
      <c r="C92" s="314">
        <f t="shared" si="13"/>
        <v>0</v>
      </c>
      <c r="D92" s="315"/>
      <c r="E92" s="316">
        <f t="shared" si="9"/>
        <v>0</v>
      </c>
      <c r="F92" s="317">
        <f t="shared" si="10"/>
        <v>0</v>
      </c>
      <c r="G92" s="305">
        <v>0</v>
      </c>
      <c r="H92" s="318">
        <f t="shared" si="14"/>
        <v>0</v>
      </c>
      <c r="I92" s="319">
        <f t="shared" si="11"/>
        <v>0</v>
      </c>
      <c r="L92" s="158" t="s">
        <v>185</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customHeight="1">
      <c r="A93" s="13"/>
      <c r="B93" s="313">
        <f t="shared" si="12"/>
        <v>0</v>
      </c>
      <c r="C93" s="314">
        <f t="shared" si="13"/>
        <v>0</v>
      </c>
      <c r="D93" s="315"/>
      <c r="E93" s="316">
        <f t="shared" si="9"/>
        <v>0</v>
      </c>
      <c r="F93" s="317">
        <f t="shared" si="10"/>
        <v>0</v>
      </c>
      <c r="G93" s="305">
        <v>0</v>
      </c>
      <c r="H93" s="318">
        <f t="shared" si="14"/>
        <v>0</v>
      </c>
      <c r="I93" s="319">
        <f t="shared" si="11"/>
        <v>0</v>
      </c>
      <c r="L93" s="158" t="s">
        <v>185</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customHeight="1">
      <c r="A94" s="13"/>
      <c r="B94" s="313">
        <f t="shared" si="12"/>
        <v>0</v>
      </c>
      <c r="C94" s="314">
        <f t="shared" si="13"/>
        <v>0</v>
      </c>
      <c r="D94" s="315"/>
      <c r="E94" s="316">
        <f t="shared" si="9"/>
        <v>0</v>
      </c>
      <c r="F94" s="317">
        <f t="shared" si="10"/>
        <v>0</v>
      </c>
      <c r="G94" s="305">
        <v>0</v>
      </c>
      <c r="H94" s="318">
        <f t="shared" si="14"/>
        <v>0</v>
      </c>
      <c r="I94" s="319">
        <f t="shared" si="11"/>
        <v>0</v>
      </c>
      <c r="L94" s="158" t="s">
        <v>185</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customHeight="1">
      <c r="A95" s="13"/>
      <c r="B95" s="313">
        <f t="shared" si="12"/>
        <v>0</v>
      </c>
      <c r="C95" s="314">
        <f t="shared" si="13"/>
        <v>0</v>
      </c>
      <c r="D95" s="315"/>
      <c r="E95" s="316">
        <f t="shared" si="9"/>
        <v>0</v>
      </c>
      <c r="F95" s="317">
        <f t="shared" si="10"/>
        <v>0</v>
      </c>
      <c r="G95" s="305">
        <v>0</v>
      </c>
      <c r="H95" s="318">
        <f t="shared" si="14"/>
        <v>0</v>
      </c>
      <c r="I95" s="319">
        <f t="shared" si="11"/>
        <v>0</v>
      </c>
      <c r="L95" s="158" t="s">
        <v>185</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customHeight="1">
      <c r="A96" s="13"/>
      <c r="B96" s="313">
        <f t="shared" si="12"/>
        <v>0</v>
      </c>
      <c r="C96" s="314">
        <f t="shared" si="13"/>
        <v>0</v>
      </c>
      <c r="D96" s="315"/>
      <c r="E96" s="316">
        <f t="shared" si="9"/>
        <v>0</v>
      </c>
      <c r="F96" s="317">
        <f t="shared" si="10"/>
        <v>0</v>
      </c>
      <c r="G96" s="305">
        <v>0</v>
      </c>
      <c r="H96" s="318">
        <f t="shared" si="14"/>
        <v>0</v>
      </c>
      <c r="I96" s="319">
        <f t="shared" si="11"/>
        <v>0</v>
      </c>
      <c r="L96" s="158" t="s">
        <v>185</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customHeight="1">
      <c r="A97" s="13"/>
      <c r="B97" s="313">
        <f t="shared" si="12"/>
        <v>0</v>
      </c>
      <c r="C97" s="314">
        <f t="shared" si="13"/>
        <v>0</v>
      </c>
      <c r="D97" s="315"/>
      <c r="E97" s="316">
        <f t="shared" si="9"/>
        <v>0</v>
      </c>
      <c r="F97" s="317">
        <f t="shared" si="10"/>
        <v>0</v>
      </c>
      <c r="G97" s="305">
        <v>0</v>
      </c>
      <c r="H97" s="318">
        <f t="shared" si="14"/>
        <v>0</v>
      </c>
      <c r="I97" s="319">
        <f t="shared" si="11"/>
        <v>0</v>
      </c>
      <c r="L97" s="158" t="s">
        <v>185</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customHeight="1">
      <c r="A98" s="13"/>
      <c r="B98" s="313">
        <f t="shared" si="12"/>
        <v>0</v>
      </c>
      <c r="C98" s="314">
        <f t="shared" si="13"/>
        <v>0</v>
      </c>
      <c r="D98" s="315"/>
      <c r="E98" s="316">
        <f t="shared" si="9"/>
        <v>0</v>
      </c>
      <c r="F98" s="317">
        <f t="shared" si="10"/>
        <v>0</v>
      </c>
      <c r="G98" s="305">
        <v>0</v>
      </c>
      <c r="H98" s="318">
        <f t="shared" si="14"/>
        <v>0</v>
      </c>
      <c r="I98" s="319">
        <f t="shared" si="11"/>
        <v>0</v>
      </c>
      <c r="L98" s="158" t="s">
        <v>185</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customHeight="1">
      <c r="A99" s="13"/>
      <c r="B99" s="313">
        <f t="shared" si="12"/>
        <v>0</v>
      </c>
      <c r="C99" s="314">
        <f t="shared" si="13"/>
        <v>0</v>
      </c>
      <c r="D99" s="315"/>
      <c r="E99" s="316">
        <f t="shared" si="9"/>
        <v>0</v>
      </c>
      <c r="F99" s="317">
        <f t="shared" si="10"/>
        <v>0</v>
      </c>
      <c r="G99" s="305">
        <v>0</v>
      </c>
      <c r="H99" s="318">
        <f t="shared" si="14"/>
        <v>0</v>
      </c>
      <c r="I99" s="319">
        <f t="shared" si="11"/>
        <v>0</v>
      </c>
      <c r="L99" s="158" t="s">
        <v>185</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185</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185</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185</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185</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185</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185</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185</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185</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185</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185</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185</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Normal="100" zoomScaleSheetLayoutView="100" workbookViewId="0">
      <pane ySplit="14" topLeftCell="A15" activePane="bottomLeft" state="frozen"/>
      <selection pane="bottomLeft" activeCell="S7" sqref="S7"/>
    </sheetView>
  </sheetViews>
  <sheetFormatPr defaultColWidth="9" defaultRowHeight="15" customHeight="1" outlineLevelCol="1"/>
  <cols>
    <col min="1" max="1" width="0.44140625" style="38" customWidth="1"/>
    <col min="2" max="2" width="15" style="63" customWidth="1"/>
    <col min="3" max="3" width="15" style="38" customWidth="1"/>
    <col min="4" max="4" width="17.44140625" style="38" customWidth="1"/>
    <col min="5" max="5" width="16.109375" style="38" bestFit="1" customWidth="1"/>
    <col min="6" max="7" width="11.6640625" style="38" customWidth="1"/>
    <col min="8" max="8" width="19.44140625" style="38" customWidth="1"/>
    <col min="9" max="10" width="19.44140625" style="38" hidden="1" customWidth="1"/>
    <col min="11" max="12" width="25.109375" style="38" hidden="1" customWidth="1"/>
    <col min="13" max="14" width="25.6640625" style="38" customWidth="1"/>
    <col min="15" max="15" width="0.6640625" style="38" customWidth="1"/>
    <col min="16" max="16" width="8.6640625" style="38" hidden="1" customWidth="1" outlineLevel="1"/>
    <col min="17" max="17" width="18.6640625" style="38" hidden="1" customWidth="1" outlineLevel="1"/>
    <col min="18" max="18" width="15.6640625" style="38" hidden="1" customWidth="1" outlineLevel="1"/>
    <col min="19" max="21" width="18.33203125" style="38" hidden="1" customWidth="1" outlineLevel="1"/>
    <col min="22" max="24" width="15.6640625" style="38" hidden="1" customWidth="1" outlineLevel="1"/>
    <col min="25" max="25" width="29.21875" style="38" hidden="1" customWidth="1" outlineLevel="1"/>
    <col min="26" max="26" width="4.33203125" style="38" hidden="1" customWidth="1" outlineLevel="1"/>
    <col min="27" max="27" width="9" style="38" collapsed="1"/>
    <col min="28" max="16384" width="9" style="38"/>
  </cols>
  <sheetData>
    <row r="1" spans="1:27" ht="5.25" customHeight="1">
      <c r="B1" s="38"/>
    </row>
    <row r="2" spans="1:27" ht="22.8">
      <c r="B2" s="361" t="s">
        <v>353</v>
      </c>
      <c r="C2" s="40"/>
      <c r="D2" s="40"/>
      <c r="E2" s="40"/>
      <c r="F2" s="40"/>
      <c r="G2" s="40"/>
      <c r="H2" s="40"/>
      <c r="I2" s="40"/>
      <c r="J2" s="40"/>
      <c r="K2" s="40"/>
      <c r="L2" s="40"/>
      <c r="M2" s="40"/>
      <c r="N2" s="40"/>
      <c r="Q2" s="5" t="s">
        <v>347</v>
      </c>
      <c r="S2" s="40"/>
      <c r="T2" s="40"/>
      <c r="U2" s="40"/>
      <c r="V2" s="40"/>
      <c r="W2" s="40"/>
      <c r="X2" s="40"/>
      <c r="Y2" s="40"/>
      <c r="Z2" s="40"/>
      <c r="AA2" s="5" t="s">
        <v>286</v>
      </c>
    </row>
    <row r="3" spans="1:27" ht="15.75" customHeight="1">
      <c r="B3" s="38"/>
      <c r="C3" s="40"/>
      <c r="D3" s="40"/>
      <c r="E3" s="40"/>
      <c r="F3" s="40"/>
      <c r="G3" s="40"/>
      <c r="H3" s="40"/>
      <c r="I3" s="40"/>
      <c r="J3" s="40"/>
      <c r="K3" s="40"/>
      <c r="L3" s="40"/>
      <c r="M3" s="40"/>
      <c r="N3" s="40"/>
      <c r="Q3" s="5" t="s">
        <v>391</v>
      </c>
      <c r="S3" s="40"/>
      <c r="T3" s="40"/>
      <c r="U3" s="40"/>
      <c r="V3" s="40"/>
      <c r="W3" s="40"/>
      <c r="X3" s="40"/>
      <c r="Y3" s="40"/>
      <c r="Z3" s="40"/>
      <c r="AA3" s="5" t="s">
        <v>287</v>
      </c>
    </row>
    <row r="4" spans="1:27" ht="15.75" customHeight="1">
      <c r="B4" s="257" t="s">
        <v>357</v>
      </c>
      <c r="C4" s="40"/>
      <c r="D4" s="40"/>
      <c r="E4" s="40"/>
      <c r="F4" s="40"/>
      <c r="G4" s="40"/>
      <c r="H4" s="40"/>
      <c r="I4" s="40"/>
      <c r="J4" s="40"/>
      <c r="K4" s="40"/>
      <c r="L4" s="40"/>
      <c r="M4" s="40"/>
      <c r="N4" s="40"/>
      <c r="Q4" s="5" t="s">
        <v>296</v>
      </c>
      <c r="S4" s="40"/>
      <c r="T4" s="40"/>
      <c r="U4" s="40"/>
      <c r="V4" s="40"/>
      <c r="W4" s="40"/>
      <c r="X4" s="40"/>
      <c r="Y4" s="40"/>
      <c r="Z4" s="40"/>
    </row>
    <row r="5" spans="1:27" ht="15.75" customHeight="1">
      <c r="B5" s="38" t="s">
        <v>427</v>
      </c>
      <c r="C5" s="40"/>
      <c r="D5" s="40"/>
      <c r="E5" s="40"/>
      <c r="F5" s="40"/>
      <c r="G5" s="40"/>
      <c r="H5" s="40"/>
      <c r="I5" s="40"/>
      <c r="J5" s="40"/>
      <c r="K5" s="40"/>
      <c r="L5" s="40"/>
      <c r="M5" s="40"/>
      <c r="N5" s="40"/>
      <c r="Q5" s="5" t="s">
        <v>228</v>
      </c>
      <c r="S5" s="40"/>
      <c r="T5" s="40"/>
      <c r="U5" s="40"/>
      <c r="V5" s="40"/>
      <c r="W5" s="40"/>
      <c r="X5" s="40"/>
      <c r="Y5" s="40"/>
      <c r="Z5" s="40"/>
    </row>
    <row r="6" spans="1:27" ht="15.75" customHeight="1">
      <c r="B6" s="38" t="s">
        <v>428</v>
      </c>
      <c r="C6" s="40"/>
      <c r="D6" s="40"/>
      <c r="E6" s="40"/>
      <c r="F6" s="40"/>
      <c r="G6" s="40"/>
      <c r="H6" s="40"/>
      <c r="I6" s="40"/>
      <c r="J6" s="40"/>
      <c r="K6" s="40"/>
      <c r="L6" s="40"/>
      <c r="M6" s="40"/>
      <c r="N6" s="40"/>
      <c r="Q6" s="5"/>
      <c r="S6" s="40"/>
      <c r="T6" s="40"/>
      <c r="U6" s="40"/>
      <c r="V6" s="40"/>
      <c r="W6" s="40"/>
      <c r="X6" s="40"/>
      <c r="Y6" s="40"/>
      <c r="Z6" s="40"/>
    </row>
    <row r="7" spans="1:27" ht="15.75" customHeight="1">
      <c r="B7" s="38" t="s">
        <v>429</v>
      </c>
      <c r="I7" s="38" t="s">
        <v>190</v>
      </c>
      <c r="J7" s="38" t="s">
        <v>190</v>
      </c>
      <c r="K7" s="38" t="s">
        <v>190</v>
      </c>
      <c r="L7" s="38" t="s">
        <v>190</v>
      </c>
      <c r="S7" s="40"/>
      <c r="T7" s="40"/>
      <c r="U7" s="40"/>
      <c r="V7" s="40"/>
      <c r="W7" s="40"/>
      <c r="X7" s="40"/>
      <c r="Y7" s="40"/>
      <c r="Z7" s="40"/>
    </row>
    <row r="8" spans="1:27" ht="15.75" customHeight="1">
      <c r="B8" s="38" t="s">
        <v>430</v>
      </c>
      <c r="I8" s="38" t="s">
        <v>190</v>
      </c>
      <c r="J8" s="38" t="s">
        <v>190</v>
      </c>
      <c r="K8" s="38" t="s">
        <v>190</v>
      </c>
      <c r="L8" s="38" t="s">
        <v>190</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5" t="s">
        <v>0</v>
      </c>
      <c r="C10" s="423" t="s">
        <v>288</v>
      </c>
      <c r="D10" s="423" t="s">
        <v>213</v>
      </c>
      <c r="E10" s="423" t="s">
        <v>214</v>
      </c>
      <c r="F10" s="423" t="s">
        <v>356</v>
      </c>
      <c r="G10" s="423" t="s">
        <v>406</v>
      </c>
      <c r="H10" s="423" t="s">
        <v>409</v>
      </c>
      <c r="I10" s="423" t="s">
        <v>407</v>
      </c>
      <c r="J10" s="423" t="s">
        <v>408</v>
      </c>
      <c r="K10" s="427" t="s">
        <v>30</v>
      </c>
      <c r="L10" s="432"/>
      <c r="M10" s="427" t="s">
        <v>15</v>
      </c>
      <c r="N10" s="428"/>
      <c r="Q10" s="260" t="s">
        <v>229</v>
      </c>
      <c r="R10" s="235"/>
      <c r="S10" s="261" t="s">
        <v>229</v>
      </c>
      <c r="T10" s="261" t="s">
        <v>229</v>
      </c>
      <c r="U10" s="261" t="s">
        <v>229</v>
      </c>
      <c r="V10" s="270"/>
      <c r="W10" s="231"/>
      <c r="X10" s="231"/>
      <c r="Y10" s="231"/>
      <c r="Z10" s="231"/>
    </row>
    <row r="11" spans="1:27" s="43" customFormat="1" ht="126.75" customHeight="1">
      <c r="A11" s="42"/>
      <c r="B11" s="426"/>
      <c r="C11" s="424"/>
      <c r="D11" s="424"/>
      <c r="E11" s="424"/>
      <c r="F11" s="424"/>
      <c r="G11" s="424"/>
      <c r="H11" s="424"/>
      <c r="I11" s="424"/>
      <c r="J11" s="424"/>
      <c r="K11" s="344" t="s">
        <v>410</v>
      </c>
      <c r="L11" s="344" t="s">
        <v>411</v>
      </c>
      <c r="M11" s="352" t="s">
        <v>414</v>
      </c>
      <c r="N11" s="353" t="s">
        <v>415</v>
      </c>
      <c r="Q11" s="410" t="s">
        <v>183</v>
      </c>
      <c r="R11" s="412" t="s">
        <v>0</v>
      </c>
      <c r="S11" s="424" t="s">
        <v>231</v>
      </c>
      <c r="T11" s="424" t="s">
        <v>402</v>
      </c>
      <c r="U11" s="424" t="s">
        <v>403</v>
      </c>
      <c r="V11" s="433" t="s">
        <v>188</v>
      </c>
      <c r="W11" s="231"/>
      <c r="X11" s="231"/>
      <c r="Y11" s="231"/>
      <c r="Z11" s="231"/>
    </row>
    <row r="12" spans="1:27" s="43" customFormat="1" ht="20.100000000000001" customHeight="1">
      <c r="A12" s="42"/>
      <c r="B12" s="426"/>
      <c r="C12" s="265" t="s">
        <v>13</v>
      </c>
      <c r="D12" s="265" t="s">
        <v>189</v>
      </c>
      <c r="E12" s="265" t="s">
        <v>9</v>
      </c>
      <c r="F12" s="265"/>
      <c r="G12" s="265"/>
      <c r="H12" s="265" t="s">
        <v>9</v>
      </c>
      <c r="I12" s="265" t="s">
        <v>12</v>
      </c>
      <c r="J12" s="265" t="s">
        <v>9</v>
      </c>
      <c r="K12" s="265" t="s">
        <v>9</v>
      </c>
      <c r="L12" s="265"/>
      <c r="M12" s="265" t="s">
        <v>9</v>
      </c>
      <c r="N12" s="345" t="s">
        <v>9</v>
      </c>
      <c r="Q12" s="410"/>
      <c r="R12" s="412"/>
      <c r="S12" s="424"/>
      <c r="T12" s="424"/>
      <c r="U12" s="424"/>
      <c r="V12" s="433"/>
      <c r="W12" s="232"/>
      <c r="X12" s="232"/>
      <c r="Y12" s="232"/>
      <c r="Z12" s="232"/>
    </row>
    <row r="13" spans="1:27" s="43" customFormat="1" ht="20.100000000000001" customHeight="1">
      <c r="A13" s="42"/>
      <c r="B13" s="414"/>
      <c r="C13" s="429" t="s">
        <v>179</v>
      </c>
      <c r="D13" s="430"/>
      <c r="E13" s="430"/>
      <c r="F13" s="430"/>
      <c r="G13" s="430"/>
      <c r="H13" s="430"/>
      <c r="I13" s="430"/>
      <c r="J13" s="430"/>
      <c r="K13" s="430"/>
      <c r="L13" s="430"/>
      <c r="M13" s="430"/>
      <c r="N13" s="431"/>
      <c r="Q13" s="410"/>
      <c r="R13" s="412"/>
      <c r="S13" s="424"/>
      <c r="T13" s="424"/>
      <c r="U13" s="424"/>
      <c r="V13" s="433"/>
      <c r="W13" s="233"/>
      <c r="X13" s="233"/>
      <c r="Y13" s="233"/>
      <c r="Z13" s="233"/>
    </row>
    <row r="14" spans="1:27" s="58" customFormat="1" ht="30" customHeight="1" thickBot="1">
      <c r="A14" s="56"/>
      <c r="B14" s="415"/>
      <c r="C14" s="71"/>
      <c r="D14" s="143"/>
      <c r="E14" s="213">
        <f>SUM(E15:E34)</f>
        <v>0</v>
      </c>
      <c r="F14" s="71"/>
      <c r="G14" s="71"/>
      <c r="H14" s="143"/>
      <c r="I14" s="143"/>
      <c r="J14" s="143"/>
      <c r="K14" s="143"/>
      <c r="L14" s="143"/>
      <c r="M14" s="143"/>
      <c r="N14" s="212">
        <f>SUM(N15:N34)</f>
        <v>0</v>
      </c>
      <c r="O14" s="57"/>
      <c r="P14" s="57"/>
      <c r="Q14" s="411"/>
      <c r="R14" s="413"/>
      <c r="S14" s="271" t="s">
        <v>12</v>
      </c>
      <c r="T14" s="271" t="s">
        <v>404</v>
      </c>
      <c r="U14" s="271" t="s">
        <v>405</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109585</v>
      </c>
      <c r="J15" s="324">
        <f t="shared" ref="J15:J34" si="4">S15*C15/10*0.2*0.9</f>
        <v>0</v>
      </c>
      <c r="K15" s="324">
        <f t="shared" ref="K15:K34" si="5">(S15-I15)*C15/10*0.9</f>
        <v>0</v>
      </c>
      <c r="L15" s="324">
        <f>(S15-I15)*C15/10*0.9-H15</f>
        <v>0</v>
      </c>
      <c r="M15" s="324">
        <f>IF(K15&gt;$J15,$J15,K15)</f>
        <v>0</v>
      </c>
      <c r="N15" s="325">
        <f>IF(L15&gt;$J15,$J15,L15)</f>
        <v>0</v>
      </c>
      <c r="Q15" s="156" t="s">
        <v>184</v>
      </c>
      <c r="R15" s="182" t="s">
        <v>294</v>
      </c>
      <c r="S15" s="118">
        <v>109585</v>
      </c>
      <c r="T15" s="341">
        <v>513</v>
      </c>
      <c r="U15" s="341">
        <v>161</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10511</v>
      </c>
      <c r="J16" s="330">
        <f t="shared" si="4"/>
        <v>0</v>
      </c>
      <c r="K16" s="330">
        <f t="shared" si="5"/>
        <v>0</v>
      </c>
      <c r="L16" s="330">
        <f t="shared" ref="L16:L34" si="7">(S16-I16)*C16/10*0.9-H16</f>
        <v>0</v>
      </c>
      <c r="M16" s="330">
        <f t="shared" ref="M16:M34" si="8">IF(K16&gt;$J16,$J16,K16)</f>
        <v>0</v>
      </c>
      <c r="N16" s="331">
        <f t="shared" ref="N16:N34" si="9">IF(L16&gt;$J16,$J16,L16)</f>
        <v>0</v>
      </c>
      <c r="Q16" s="158" t="s">
        <v>184</v>
      </c>
      <c r="R16" s="183" t="s">
        <v>295</v>
      </c>
      <c r="S16" s="119">
        <v>10511</v>
      </c>
      <c r="T16" s="342">
        <v>190</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10627</v>
      </c>
      <c r="J17" s="330">
        <f t="shared" si="4"/>
        <v>0</v>
      </c>
      <c r="K17" s="330">
        <f t="shared" si="5"/>
        <v>0</v>
      </c>
      <c r="L17" s="330">
        <f t="shared" si="7"/>
        <v>0</v>
      </c>
      <c r="M17" s="330">
        <f t="shared" si="8"/>
        <v>0</v>
      </c>
      <c r="N17" s="331">
        <f t="shared" si="9"/>
        <v>0</v>
      </c>
      <c r="Q17" s="158" t="s">
        <v>184</v>
      </c>
      <c r="R17" s="183" t="s">
        <v>83</v>
      </c>
      <c r="S17" s="119">
        <v>10627</v>
      </c>
      <c r="T17" s="342">
        <v>257</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6413</v>
      </c>
      <c r="J18" s="330">
        <f t="shared" si="4"/>
        <v>0</v>
      </c>
      <c r="K18" s="330">
        <f t="shared" si="5"/>
        <v>0</v>
      </c>
      <c r="L18" s="330">
        <f t="shared" si="7"/>
        <v>0</v>
      </c>
      <c r="M18" s="330">
        <f t="shared" si="8"/>
        <v>0</v>
      </c>
      <c r="N18" s="331">
        <f t="shared" si="9"/>
        <v>0</v>
      </c>
      <c r="Q18" s="158" t="s">
        <v>184</v>
      </c>
      <c r="R18" s="183" t="s">
        <v>84</v>
      </c>
      <c r="S18" s="119">
        <v>6413</v>
      </c>
      <c r="T18" s="342">
        <v>147</v>
      </c>
      <c r="U18" s="342">
        <v>19</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7910</v>
      </c>
      <c r="J19" s="330">
        <f t="shared" si="4"/>
        <v>0</v>
      </c>
      <c r="K19" s="330">
        <f t="shared" si="5"/>
        <v>0</v>
      </c>
      <c r="L19" s="330">
        <f t="shared" si="7"/>
        <v>0</v>
      </c>
      <c r="M19" s="330">
        <f t="shared" si="8"/>
        <v>0</v>
      </c>
      <c r="N19" s="331">
        <f t="shared" si="9"/>
        <v>0</v>
      </c>
      <c r="Q19" s="158" t="s">
        <v>185</v>
      </c>
      <c r="R19" s="183" t="s">
        <v>85</v>
      </c>
      <c r="S19" s="119">
        <v>7910</v>
      </c>
      <c r="T19" s="342">
        <v>156</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22770</v>
      </c>
      <c r="J20" s="330">
        <f t="shared" si="4"/>
        <v>0</v>
      </c>
      <c r="K20" s="330">
        <f t="shared" si="5"/>
        <v>0</v>
      </c>
      <c r="L20" s="330">
        <f t="shared" si="7"/>
        <v>0</v>
      </c>
      <c r="M20" s="330">
        <f t="shared" si="8"/>
        <v>0</v>
      </c>
      <c r="N20" s="331">
        <f t="shared" si="9"/>
        <v>0</v>
      </c>
      <c r="Q20" s="158" t="s">
        <v>184</v>
      </c>
      <c r="R20" s="183" t="s">
        <v>91</v>
      </c>
      <c r="S20" s="119">
        <v>22770</v>
      </c>
      <c r="T20" s="342">
        <v>126</v>
      </c>
      <c r="U20" s="342">
        <v>107</v>
      </c>
      <c r="V20" s="169">
        <v>0.75</v>
      </c>
      <c r="W20" s="230"/>
      <c r="X20" s="230"/>
      <c r="Y20" s="230"/>
      <c r="Z20" s="230"/>
    </row>
    <row r="21" spans="1:26" s="39" customFormat="1" ht="32.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disablePrompts="1"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48" activePane="bottomLeft" state="frozen"/>
      <selection pane="bottomLeft" activeCell="M32" sqref="M32"/>
    </sheetView>
  </sheetViews>
  <sheetFormatPr defaultColWidth="9" defaultRowHeight="15" customHeight="1" outlineLevelCol="1"/>
  <cols>
    <col min="1" max="1" width="0.44140625" style="5" customWidth="1"/>
    <col min="2" max="2" width="15" style="60" customWidth="1"/>
    <col min="3" max="4" width="15" style="5" customWidth="1"/>
    <col min="5" max="5" width="19" style="5" customWidth="1"/>
    <col min="6" max="6" width="12.109375" style="5" customWidth="1"/>
    <col min="7" max="7" width="11.21875" style="5" customWidth="1"/>
    <col min="8" max="8" width="15" style="5" customWidth="1"/>
    <col min="9" max="9" width="15.109375" style="6" bestFit="1" customWidth="1"/>
    <col min="10" max="10" width="5.6640625" style="5" customWidth="1"/>
    <col min="11" max="11" width="8.6640625" style="5" hidden="1" customWidth="1" outlineLevel="1"/>
    <col min="12" max="12" width="18.77734375" style="5" hidden="1" customWidth="1" outlineLevel="1"/>
    <col min="13" max="13" width="11.33203125" style="5" hidden="1" customWidth="1" outlineLevel="1"/>
    <col min="14" max="14" width="15.6640625" style="5" hidden="1" customWidth="1" outlineLevel="1"/>
    <col min="15" max="15" width="17.88671875" style="5" hidden="1" customWidth="1" outlineLevel="1"/>
    <col min="16" max="18" width="17.33203125" style="5" hidden="1" customWidth="1" outlineLevel="1"/>
    <col min="19" max="19" width="15.6640625" style="6" hidden="1" customWidth="1" outlineLevel="1"/>
    <col min="20" max="20" width="15.6640625" style="5" hidden="1" customWidth="1" outlineLevel="1"/>
    <col min="21" max="21" width="9" style="5" collapsed="1"/>
    <col min="22" max="16384" width="9" style="5"/>
  </cols>
  <sheetData>
    <row r="1" spans="1:21" ht="5.25" customHeight="1">
      <c r="B1" s="5"/>
    </row>
    <row r="2" spans="1:21" ht="22.8">
      <c r="B2" s="360" t="s">
        <v>359</v>
      </c>
      <c r="C2" s="8"/>
      <c r="D2" s="8"/>
      <c r="E2" s="8"/>
      <c r="F2" s="8"/>
      <c r="G2" s="8"/>
      <c r="H2" s="8"/>
      <c r="I2" s="5"/>
      <c r="L2" s="5" t="s">
        <v>347</v>
      </c>
      <c r="O2" s="8"/>
      <c r="P2" s="8"/>
      <c r="Q2" s="8"/>
      <c r="R2" s="8"/>
      <c r="S2" s="8"/>
      <c r="T2" s="8"/>
      <c r="U2" s="5" t="s">
        <v>286</v>
      </c>
    </row>
    <row r="3" spans="1:21" ht="15.75" customHeight="1">
      <c r="B3" s="8"/>
      <c r="C3" s="8"/>
      <c r="D3" s="8"/>
      <c r="E3" s="8"/>
      <c r="F3" s="8"/>
      <c r="G3" s="8"/>
      <c r="H3" s="8"/>
      <c r="I3" s="8"/>
      <c r="L3" s="5" t="s">
        <v>391</v>
      </c>
      <c r="O3" s="8"/>
      <c r="P3" s="8"/>
      <c r="Q3" s="8"/>
      <c r="R3" s="8"/>
      <c r="S3" s="8"/>
      <c r="T3" s="8"/>
      <c r="U3" s="5" t="s">
        <v>287</v>
      </c>
    </row>
    <row r="4" spans="1:21" ht="15.75" customHeight="1">
      <c r="B4" s="257" t="s">
        <v>358</v>
      </c>
      <c r="C4" s="8"/>
      <c r="D4" s="8"/>
      <c r="E4" s="8"/>
      <c r="F4" s="8"/>
      <c r="G4" s="8"/>
      <c r="H4" s="8"/>
      <c r="I4" s="8"/>
      <c r="L4" s="5" t="s">
        <v>228</v>
      </c>
      <c r="O4" s="8"/>
      <c r="P4" s="8"/>
      <c r="Q4" s="8"/>
      <c r="R4" s="8"/>
      <c r="S4" s="8"/>
      <c r="T4" s="8"/>
    </row>
    <row r="5" spans="1:21" ht="15.75" customHeight="1">
      <c r="B5" s="10" t="s">
        <v>431</v>
      </c>
      <c r="C5" s="8"/>
      <c r="D5" s="8"/>
      <c r="E5" s="8"/>
      <c r="F5" s="8"/>
      <c r="G5" s="8"/>
      <c r="H5" s="8"/>
      <c r="I5" s="8"/>
      <c r="O5" s="8"/>
      <c r="P5" s="8"/>
      <c r="Q5" s="8"/>
      <c r="R5" s="8"/>
      <c r="S5" s="8"/>
      <c r="T5" s="8"/>
    </row>
    <row r="6" spans="1:21" ht="15.75" customHeight="1">
      <c r="A6" s="9"/>
      <c r="B6" s="10" t="s">
        <v>432</v>
      </c>
      <c r="I6" s="5"/>
      <c r="S6" s="5"/>
    </row>
    <row r="7" spans="1:21">
      <c r="A7" s="10"/>
      <c r="B7" s="10" t="s">
        <v>433</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5" t="s">
        <v>0</v>
      </c>
      <c r="C9" s="416" t="s">
        <v>288</v>
      </c>
      <c r="D9" s="416" t="s">
        <v>211</v>
      </c>
      <c r="E9" s="416" t="s">
        <v>217</v>
      </c>
      <c r="F9" s="416" t="s">
        <v>271</v>
      </c>
      <c r="G9" s="423" t="s">
        <v>289</v>
      </c>
      <c r="H9" s="416" t="s">
        <v>435</v>
      </c>
      <c r="I9" s="421" t="s">
        <v>216</v>
      </c>
      <c r="L9" s="260" t="s">
        <v>229</v>
      </c>
      <c r="M9" s="266"/>
      <c r="N9" s="209"/>
      <c r="O9" s="262" t="s">
        <v>229</v>
      </c>
      <c r="P9" s="262" t="s">
        <v>229</v>
      </c>
      <c r="Q9" s="262" t="s">
        <v>229</v>
      </c>
      <c r="R9" s="262" t="s">
        <v>229</v>
      </c>
      <c r="S9" s="243"/>
      <c r="T9" s="259"/>
    </row>
    <row r="10" spans="1:21" s="12" customFormat="1" ht="99" customHeight="1">
      <c r="A10" s="11"/>
      <c r="B10" s="426"/>
      <c r="C10" s="417"/>
      <c r="D10" s="417"/>
      <c r="E10" s="417"/>
      <c r="F10" s="417"/>
      <c r="G10" s="424"/>
      <c r="H10" s="417"/>
      <c r="I10" s="422"/>
      <c r="L10" s="410" t="s">
        <v>183</v>
      </c>
      <c r="M10" s="434" t="s">
        <v>290</v>
      </c>
      <c r="N10" s="412" t="s">
        <v>194</v>
      </c>
      <c r="O10" s="417" t="s">
        <v>192</v>
      </c>
      <c r="P10" s="417" t="s">
        <v>272</v>
      </c>
      <c r="Q10" s="417" t="s">
        <v>387</v>
      </c>
      <c r="R10" s="417" t="s">
        <v>293</v>
      </c>
      <c r="S10" s="417" t="s">
        <v>292</v>
      </c>
      <c r="T10" s="422" t="s">
        <v>193</v>
      </c>
    </row>
    <row r="11" spans="1:21" s="12" customFormat="1" ht="20.100000000000001" customHeight="1">
      <c r="A11" s="11"/>
      <c r="B11" s="426"/>
      <c r="C11" s="180" t="s">
        <v>31</v>
      </c>
      <c r="D11" s="180" t="s">
        <v>32</v>
      </c>
      <c r="E11" s="180" t="s">
        <v>10</v>
      </c>
      <c r="F11" s="227"/>
      <c r="G11" s="180"/>
      <c r="H11" s="180" t="s">
        <v>14</v>
      </c>
      <c r="I11" s="181" t="s">
        <v>10</v>
      </c>
      <c r="L11" s="410"/>
      <c r="M11" s="434"/>
      <c r="N11" s="412"/>
      <c r="O11" s="417"/>
      <c r="P11" s="417"/>
      <c r="Q11" s="417"/>
      <c r="R11" s="417"/>
      <c r="S11" s="417"/>
      <c r="T11" s="422"/>
    </row>
    <row r="12" spans="1:21" s="12" customFormat="1" ht="20.100000000000001" customHeight="1">
      <c r="A12" s="11"/>
      <c r="B12" s="414"/>
      <c r="C12" s="418" t="s">
        <v>191</v>
      </c>
      <c r="D12" s="419"/>
      <c r="E12" s="419"/>
      <c r="F12" s="419"/>
      <c r="G12" s="419"/>
      <c r="H12" s="419"/>
      <c r="I12" s="420"/>
      <c r="L12" s="410"/>
      <c r="M12" s="434"/>
      <c r="N12" s="412"/>
      <c r="O12" s="417"/>
      <c r="P12" s="417"/>
      <c r="Q12" s="417"/>
      <c r="R12" s="417"/>
      <c r="S12" s="417"/>
      <c r="T12" s="422"/>
    </row>
    <row r="13" spans="1:21" s="55" customFormat="1" ht="30" customHeight="1" thickBot="1">
      <c r="A13" s="53"/>
      <c r="B13" s="415"/>
      <c r="C13" s="65"/>
      <c r="D13" s="136"/>
      <c r="E13" s="210">
        <f>SUM(E14:E75)</f>
        <v>0</v>
      </c>
      <c r="F13" s="65"/>
      <c r="G13" s="65"/>
      <c r="H13" s="188"/>
      <c r="I13" s="214">
        <f>SUM(I14:I75)</f>
        <v>0</v>
      </c>
      <c r="J13" s="54"/>
      <c r="L13" s="411"/>
      <c r="M13" s="435"/>
      <c r="N13" s="413"/>
      <c r="O13" s="241" t="s">
        <v>291</v>
      </c>
      <c r="P13" s="242" t="s">
        <v>14</v>
      </c>
      <c r="Q13" s="242" t="s">
        <v>14</v>
      </c>
      <c r="R13" s="242" t="s">
        <v>14</v>
      </c>
      <c r="S13" s="273"/>
      <c r="T13" s="274"/>
    </row>
    <row r="14" spans="1:21" s="6" customFormat="1" ht="32.1" hidden="1" customHeight="1" thickTop="1">
      <c r="A14" s="13"/>
      <c r="B14" s="306" t="str">
        <f t="shared" ref="B14" si="0">N14</f>
        <v xml:space="preserve"> だいこん </v>
      </c>
      <c r="C14" s="321"/>
      <c r="D14" s="309">
        <f t="shared" ref="D14:D45" si="1">C14*O14/10</f>
        <v>0</v>
      </c>
      <c r="E14" s="310">
        <f t="shared" ref="E14:E45" si="2">D14*(P14-Q14)*S14*(1-T14)</f>
        <v>0</v>
      </c>
      <c r="F14" s="332">
        <f>R14</f>
        <v>67.222222222222214</v>
      </c>
      <c r="G14" s="323">
        <v>0</v>
      </c>
      <c r="H14" s="333">
        <f>IF(G14&lt;&gt;"",R14*(1-G14),"")</f>
        <v>67.222222222222214</v>
      </c>
      <c r="I14" s="334">
        <f>IF(G14&lt;&gt;"",IF(H14&lt;P14,IF(H14&gt;=Q14,D14*(P14-H14)*S14,D14*(P14-Q14)*S14),0),"")</f>
        <v>0</v>
      </c>
      <c r="L14" s="156" t="s">
        <v>185</v>
      </c>
      <c r="M14" s="238" t="s">
        <v>154</v>
      </c>
      <c r="N14" s="157" t="s">
        <v>232</v>
      </c>
      <c r="O14" s="189">
        <v>5030</v>
      </c>
      <c r="P14" s="190">
        <v>60.5</v>
      </c>
      <c r="Q14" s="190">
        <v>40.53</v>
      </c>
      <c r="R14" s="190">
        <f>P14/0.9</f>
        <v>67.222222222222214</v>
      </c>
      <c r="S14" s="166">
        <v>0.9</v>
      </c>
      <c r="T14" s="191">
        <v>0.82499999999999996</v>
      </c>
    </row>
    <row r="15" spans="1:21" s="6" customFormat="1" ht="32.1" customHeight="1" thickTop="1">
      <c r="A15" s="13"/>
      <c r="B15" s="313" t="str">
        <f t="shared" ref="B15:B64" si="3">N15</f>
        <v xml:space="preserve"> にんじん </v>
      </c>
      <c r="C15" s="327"/>
      <c r="D15" s="316">
        <f t="shared" si="1"/>
        <v>0</v>
      </c>
      <c r="E15" s="317">
        <f t="shared" si="2"/>
        <v>0</v>
      </c>
      <c r="F15" s="335">
        <f>R15</f>
        <v>104.49</v>
      </c>
      <c r="G15" s="329">
        <v>0</v>
      </c>
      <c r="H15" s="336">
        <f t="shared" ref="H15:H75" si="4">IF(G15&lt;&gt;"",R15*(1-G15),"")</f>
        <v>104.49</v>
      </c>
      <c r="I15" s="337">
        <f t="shared" ref="I15:I75" si="5">IF(G15&lt;&gt;"",IF(H15&lt;P15,IF(H15&gt;=Q15,D15*(P15-H15)*S15,D15*(P15-Q15)*S15),0),"")</f>
        <v>0</v>
      </c>
      <c r="L15" s="158" t="s">
        <v>184</v>
      </c>
      <c r="M15" s="239" t="s">
        <v>154</v>
      </c>
      <c r="N15" s="159" t="s">
        <v>233</v>
      </c>
      <c r="O15" s="192">
        <v>2280</v>
      </c>
      <c r="P15" s="193">
        <v>94</v>
      </c>
      <c r="Q15" s="193">
        <v>62.69</v>
      </c>
      <c r="R15" s="193">
        <v>104.49</v>
      </c>
      <c r="S15" s="113">
        <v>0.9</v>
      </c>
      <c r="T15" s="194">
        <v>0.8</v>
      </c>
    </row>
    <row r="16" spans="1:21" s="6" customFormat="1" ht="32.1" customHeight="1">
      <c r="A16" s="13"/>
      <c r="B16" s="313" t="str">
        <f t="shared" si="3"/>
        <v xml:space="preserve"> はくさい </v>
      </c>
      <c r="C16" s="327"/>
      <c r="D16" s="316">
        <f t="shared" si="1"/>
        <v>0</v>
      </c>
      <c r="E16" s="317">
        <f t="shared" si="2"/>
        <v>0</v>
      </c>
      <c r="F16" s="335">
        <f t="shared" ref="F16:F75" si="6">R16</f>
        <v>50.14</v>
      </c>
      <c r="G16" s="329">
        <v>0</v>
      </c>
      <c r="H16" s="336">
        <f t="shared" si="4"/>
        <v>50.14</v>
      </c>
      <c r="I16" s="337">
        <f t="shared" si="5"/>
        <v>0</v>
      </c>
      <c r="L16" s="158" t="s">
        <v>184</v>
      </c>
      <c r="M16" s="239" t="s">
        <v>154</v>
      </c>
      <c r="N16" s="159" t="s">
        <v>234</v>
      </c>
      <c r="O16" s="192">
        <v>3020</v>
      </c>
      <c r="P16" s="193">
        <v>45</v>
      </c>
      <c r="Q16" s="193">
        <v>30.08</v>
      </c>
      <c r="R16" s="193">
        <v>50.14</v>
      </c>
      <c r="S16" s="113">
        <v>0.8</v>
      </c>
      <c r="T16" s="194">
        <v>0.82499999999999996</v>
      </c>
    </row>
    <row r="17" spans="1:20" s="6" customFormat="1" ht="32.1" customHeight="1">
      <c r="A17" s="13"/>
      <c r="B17" s="313" t="str">
        <f t="shared" si="3"/>
        <v xml:space="preserve"> キャベツ </v>
      </c>
      <c r="C17" s="327"/>
      <c r="D17" s="316">
        <f t="shared" si="1"/>
        <v>0</v>
      </c>
      <c r="E17" s="317">
        <f t="shared" si="2"/>
        <v>0</v>
      </c>
      <c r="F17" s="335">
        <f t="shared" si="6"/>
        <v>80.14</v>
      </c>
      <c r="G17" s="329">
        <v>0</v>
      </c>
      <c r="H17" s="338">
        <f t="shared" si="4"/>
        <v>80.14</v>
      </c>
      <c r="I17" s="337">
        <f t="shared" si="5"/>
        <v>0</v>
      </c>
      <c r="L17" s="158" t="s">
        <v>184</v>
      </c>
      <c r="M17" s="239" t="s">
        <v>154</v>
      </c>
      <c r="N17" s="159" t="s">
        <v>235</v>
      </c>
      <c r="O17" s="192">
        <v>2270</v>
      </c>
      <c r="P17" s="193">
        <v>72</v>
      </c>
      <c r="Q17" s="193">
        <v>48.08</v>
      </c>
      <c r="R17" s="193">
        <v>80.14</v>
      </c>
      <c r="S17" s="113">
        <v>0.9</v>
      </c>
      <c r="T17" s="194">
        <v>0.82499999999999996</v>
      </c>
    </row>
    <row r="18" spans="1:20" s="6" customFormat="1" ht="32.1" customHeight="1">
      <c r="A18" s="13"/>
      <c r="B18" s="313" t="str">
        <f t="shared" si="3"/>
        <v xml:space="preserve"> ほうれんそう </v>
      </c>
      <c r="C18" s="327"/>
      <c r="D18" s="316">
        <f t="shared" si="1"/>
        <v>0</v>
      </c>
      <c r="E18" s="317">
        <f t="shared" si="2"/>
        <v>0</v>
      </c>
      <c r="F18" s="335">
        <f t="shared" si="6"/>
        <v>410.16</v>
      </c>
      <c r="G18" s="329">
        <v>0</v>
      </c>
      <c r="H18" s="336">
        <f t="shared" si="4"/>
        <v>410.16</v>
      </c>
      <c r="I18" s="337">
        <f t="shared" si="5"/>
        <v>0</v>
      </c>
      <c r="L18" s="158" t="s">
        <v>184</v>
      </c>
      <c r="M18" s="239" t="s">
        <v>154</v>
      </c>
      <c r="N18" s="159" t="s">
        <v>297</v>
      </c>
      <c r="O18" s="192">
        <v>1010</v>
      </c>
      <c r="P18" s="193">
        <v>369</v>
      </c>
      <c r="Q18" s="193">
        <v>246.1</v>
      </c>
      <c r="R18" s="193">
        <v>410.16</v>
      </c>
      <c r="S18" s="113">
        <v>0.9</v>
      </c>
      <c r="T18" s="194">
        <v>0.8</v>
      </c>
    </row>
    <row r="19" spans="1:20" s="6" customFormat="1" ht="32.1" hidden="1" customHeight="1">
      <c r="A19" s="13"/>
      <c r="B19" s="313" t="str">
        <f t="shared" si="3"/>
        <v xml:space="preserve"> ねぎ </v>
      </c>
      <c r="C19" s="327"/>
      <c r="D19" s="316">
        <f t="shared" si="1"/>
        <v>0</v>
      </c>
      <c r="E19" s="317">
        <f t="shared" si="2"/>
        <v>0</v>
      </c>
      <c r="F19" s="335">
        <f t="shared" si="6"/>
        <v>136.11111111111111</v>
      </c>
      <c r="G19" s="329">
        <v>0</v>
      </c>
      <c r="H19" s="336">
        <f t="shared" si="4"/>
        <v>136.11111111111111</v>
      </c>
      <c r="I19" s="337">
        <f t="shared" si="5"/>
        <v>0</v>
      </c>
      <c r="L19" s="158" t="s">
        <v>185</v>
      </c>
      <c r="M19" s="239" t="s">
        <v>154</v>
      </c>
      <c r="N19" s="159" t="s">
        <v>236</v>
      </c>
      <c r="O19" s="192">
        <v>2400</v>
      </c>
      <c r="P19" s="193">
        <v>122.5</v>
      </c>
      <c r="Q19" s="193">
        <v>81.75</v>
      </c>
      <c r="R19" s="193">
        <f t="shared" ref="R19:R71" si="7">P19/0.9</f>
        <v>136.11111111111111</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6"/>
        <v>0</v>
      </c>
      <c r="G20" s="329">
        <v>0</v>
      </c>
      <c r="H20" s="336">
        <f t="shared" si="4"/>
        <v>0</v>
      </c>
      <c r="I20" s="337">
        <f t="shared" si="5"/>
        <v>0</v>
      </c>
      <c r="L20" s="158" t="s">
        <v>185</v>
      </c>
      <c r="M20" s="239" t="s">
        <v>154</v>
      </c>
      <c r="N20" s="159" t="s">
        <v>237</v>
      </c>
      <c r="O20" s="192">
        <v>2400</v>
      </c>
      <c r="P20" s="193"/>
      <c r="Q20" s="193"/>
      <c r="R20" s="193">
        <f t="shared" si="7"/>
        <v>0</v>
      </c>
      <c r="S20" s="113">
        <v>0.9</v>
      </c>
      <c r="T20" s="194">
        <v>0.8</v>
      </c>
    </row>
    <row r="21" spans="1:20" s="6" customFormat="1" ht="32.1" customHeight="1">
      <c r="A21" s="13"/>
      <c r="B21" s="313" t="str">
        <f t="shared" si="3"/>
        <v xml:space="preserve"> 白ねぎ </v>
      </c>
      <c r="C21" s="327"/>
      <c r="D21" s="316">
        <f t="shared" si="1"/>
        <v>0</v>
      </c>
      <c r="E21" s="317">
        <f t="shared" si="2"/>
        <v>0</v>
      </c>
      <c r="F21" s="335">
        <f t="shared" si="6"/>
        <v>314.62</v>
      </c>
      <c r="G21" s="329">
        <v>0</v>
      </c>
      <c r="H21" s="336">
        <f t="shared" si="4"/>
        <v>314.62</v>
      </c>
      <c r="I21" s="337">
        <f t="shared" si="5"/>
        <v>0</v>
      </c>
      <c r="L21" s="158" t="s">
        <v>184</v>
      </c>
      <c r="M21" s="239" t="s">
        <v>154</v>
      </c>
      <c r="N21" s="159" t="s">
        <v>238</v>
      </c>
      <c r="O21" s="192">
        <v>1750</v>
      </c>
      <c r="P21" s="193">
        <v>283</v>
      </c>
      <c r="Q21" s="193">
        <v>188.77</v>
      </c>
      <c r="R21" s="193">
        <v>314.62</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6"/>
        <v>816.66666666666663</v>
      </c>
      <c r="G22" s="329">
        <v>0</v>
      </c>
      <c r="H22" s="336">
        <f t="shared" si="4"/>
        <v>816.66666666666663</v>
      </c>
      <c r="I22" s="337">
        <f t="shared" si="5"/>
        <v>0</v>
      </c>
      <c r="L22" s="158" t="s">
        <v>185</v>
      </c>
      <c r="M22" s="239" t="s">
        <v>154</v>
      </c>
      <c r="N22" s="159" t="s">
        <v>239</v>
      </c>
      <c r="O22" s="192">
        <v>2400</v>
      </c>
      <c r="P22" s="193">
        <v>735</v>
      </c>
      <c r="Q22" s="193">
        <v>489.95</v>
      </c>
      <c r="R22" s="193">
        <f t="shared" si="7"/>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6"/>
        <v>0</v>
      </c>
      <c r="G23" s="329">
        <v>0</v>
      </c>
      <c r="H23" s="336">
        <f t="shared" si="4"/>
        <v>0</v>
      </c>
      <c r="I23" s="337">
        <f t="shared" si="5"/>
        <v>0</v>
      </c>
      <c r="L23" s="158" t="s">
        <v>185</v>
      </c>
      <c r="M23" s="239" t="s">
        <v>154</v>
      </c>
      <c r="N23" s="159" t="s">
        <v>240</v>
      </c>
      <c r="O23" s="192">
        <v>1350</v>
      </c>
      <c r="P23" s="193"/>
      <c r="Q23" s="193"/>
      <c r="R23" s="193">
        <f t="shared" si="7"/>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6"/>
        <v>158.33333333333334</v>
      </c>
      <c r="G24" s="329">
        <v>0</v>
      </c>
      <c r="H24" s="336">
        <f t="shared" si="4"/>
        <v>158.33333333333334</v>
      </c>
      <c r="I24" s="337">
        <f t="shared" si="5"/>
        <v>0</v>
      </c>
      <c r="L24" s="158" t="s">
        <v>185</v>
      </c>
      <c r="M24" s="239" t="s">
        <v>154</v>
      </c>
      <c r="N24" s="159" t="s">
        <v>241</v>
      </c>
      <c r="O24" s="192">
        <v>1350</v>
      </c>
      <c r="P24" s="193">
        <v>142.5</v>
      </c>
      <c r="Q24" s="193">
        <v>94.96</v>
      </c>
      <c r="R24" s="193">
        <f t="shared" si="7"/>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6"/>
        <v>279.44444444444446</v>
      </c>
      <c r="G25" s="329">
        <v>0</v>
      </c>
      <c r="H25" s="336">
        <f t="shared" si="4"/>
        <v>279.44444444444446</v>
      </c>
      <c r="I25" s="337">
        <f t="shared" si="5"/>
        <v>0</v>
      </c>
      <c r="L25" s="158" t="s">
        <v>185</v>
      </c>
      <c r="M25" s="239" t="s">
        <v>154</v>
      </c>
      <c r="N25" s="159" t="s">
        <v>242</v>
      </c>
      <c r="O25" s="192">
        <v>1350</v>
      </c>
      <c r="P25" s="193">
        <v>251.5</v>
      </c>
      <c r="Q25" s="193">
        <v>167.83</v>
      </c>
      <c r="R25" s="193">
        <f t="shared" si="7"/>
        <v>279.44444444444446</v>
      </c>
      <c r="S25" s="113">
        <v>0.9</v>
      </c>
      <c r="T25" s="194">
        <v>0.8</v>
      </c>
    </row>
    <row r="26" spans="1:20" s="6" customFormat="1" ht="32.1" hidden="1" customHeight="1">
      <c r="A26" s="13"/>
      <c r="B26" s="313" t="str">
        <f t="shared" si="3"/>
        <v xml:space="preserve"> きゅうり </v>
      </c>
      <c r="C26" s="327"/>
      <c r="D26" s="316">
        <f t="shared" si="1"/>
        <v>0</v>
      </c>
      <c r="E26" s="317">
        <f t="shared" si="2"/>
        <v>0</v>
      </c>
      <c r="F26" s="335">
        <f t="shared" si="6"/>
        <v>288.88888888888886</v>
      </c>
      <c r="G26" s="329">
        <v>0</v>
      </c>
      <c r="H26" s="336">
        <f t="shared" si="4"/>
        <v>288.88888888888886</v>
      </c>
      <c r="I26" s="337">
        <f t="shared" si="5"/>
        <v>0</v>
      </c>
      <c r="L26" s="158" t="s">
        <v>185</v>
      </c>
      <c r="M26" s="239" t="s">
        <v>154</v>
      </c>
      <c r="N26" s="159" t="s">
        <v>243</v>
      </c>
      <c r="O26" s="192">
        <v>2530</v>
      </c>
      <c r="P26" s="193">
        <v>260</v>
      </c>
      <c r="Q26" s="193">
        <v>173.42</v>
      </c>
      <c r="R26" s="193">
        <f t="shared" si="7"/>
        <v>288.88888888888886</v>
      </c>
      <c r="S26" s="113">
        <v>0.9</v>
      </c>
      <c r="T26" s="194">
        <v>0.8</v>
      </c>
    </row>
    <row r="27" spans="1:20" s="6" customFormat="1" ht="32.1" hidden="1" customHeight="1">
      <c r="A27" s="13"/>
      <c r="B27" s="313" t="str">
        <f t="shared" si="3"/>
        <v xml:space="preserve"> なす </v>
      </c>
      <c r="C27" s="327"/>
      <c r="D27" s="316">
        <f t="shared" si="1"/>
        <v>0</v>
      </c>
      <c r="E27" s="317">
        <f t="shared" si="2"/>
        <v>0</v>
      </c>
      <c r="F27" s="335">
        <f t="shared" si="6"/>
        <v>301.11111111111109</v>
      </c>
      <c r="G27" s="329">
        <v>0</v>
      </c>
      <c r="H27" s="336">
        <f t="shared" si="4"/>
        <v>301.11111111111109</v>
      </c>
      <c r="I27" s="337">
        <f t="shared" si="5"/>
        <v>0</v>
      </c>
      <c r="L27" s="158" t="s">
        <v>185</v>
      </c>
      <c r="M27" s="239" t="s">
        <v>154</v>
      </c>
      <c r="N27" s="159" t="s">
        <v>244</v>
      </c>
      <c r="O27" s="192">
        <v>1470</v>
      </c>
      <c r="P27" s="193">
        <v>271</v>
      </c>
      <c r="Q27" s="193">
        <v>180.6</v>
      </c>
      <c r="R27" s="193">
        <f t="shared" si="7"/>
        <v>301.11111111111109</v>
      </c>
      <c r="S27" s="113">
        <v>0.9</v>
      </c>
      <c r="T27" s="194">
        <v>0.8</v>
      </c>
    </row>
    <row r="28" spans="1:20" s="6" customFormat="1" ht="32.1" customHeight="1">
      <c r="A28" s="13"/>
      <c r="B28" s="313" t="str">
        <f t="shared" si="3"/>
        <v xml:space="preserve"> トマト </v>
      </c>
      <c r="C28" s="327"/>
      <c r="D28" s="316">
        <f t="shared" si="1"/>
        <v>0</v>
      </c>
      <c r="E28" s="317">
        <f t="shared" si="2"/>
        <v>0</v>
      </c>
      <c r="F28" s="335">
        <f t="shared" si="6"/>
        <v>270.02999999999997</v>
      </c>
      <c r="G28" s="329">
        <v>0</v>
      </c>
      <c r="H28" s="336">
        <f t="shared" si="4"/>
        <v>270.02999999999997</v>
      </c>
      <c r="I28" s="337">
        <f t="shared" si="5"/>
        <v>0</v>
      </c>
      <c r="L28" s="158" t="s">
        <v>184</v>
      </c>
      <c r="M28" s="239" t="s">
        <v>154</v>
      </c>
      <c r="N28" s="159" t="s">
        <v>245</v>
      </c>
      <c r="O28" s="192">
        <v>3100</v>
      </c>
      <c r="P28" s="193">
        <v>243</v>
      </c>
      <c r="Q28" s="193">
        <v>162.02000000000001</v>
      </c>
      <c r="R28" s="193">
        <v>270.02999999999997</v>
      </c>
      <c r="S28" s="113">
        <v>0.8</v>
      </c>
      <c r="T28" s="194">
        <v>0.82499999999999996</v>
      </c>
    </row>
    <row r="29" spans="1:20" s="6" customFormat="1" ht="32.1" hidden="1" customHeight="1">
      <c r="A29" s="13"/>
      <c r="B29" s="313" t="str">
        <f t="shared" si="3"/>
        <v xml:space="preserve"> トマト（大玉）</v>
      </c>
      <c r="C29" s="327"/>
      <c r="D29" s="316">
        <f t="shared" si="1"/>
        <v>0</v>
      </c>
      <c r="E29" s="317">
        <f t="shared" si="2"/>
        <v>0</v>
      </c>
      <c r="F29" s="335">
        <f t="shared" si="6"/>
        <v>347.22222222222223</v>
      </c>
      <c r="G29" s="329">
        <v>0</v>
      </c>
      <c r="H29" s="336">
        <f t="shared" si="4"/>
        <v>347.22222222222223</v>
      </c>
      <c r="I29" s="337">
        <f t="shared" si="5"/>
        <v>0</v>
      </c>
      <c r="L29" s="158" t="s">
        <v>185</v>
      </c>
      <c r="M29" s="239" t="s">
        <v>154</v>
      </c>
      <c r="N29" s="159" t="s">
        <v>270</v>
      </c>
      <c r="O29" s="192">
        <v>3100</v>
      </c>
      <c r="P29" s="193">
        <v>312.5</v>
      </c>
      <c r="Q29" s="193">
        <v>208.45</v>
      </c>
      <c r="R29" s="193">
        <f t="shared" si="7"/>
        <v>347.22222222222223</v>
      </c>
      <c r="S29" s="113">
        <v>0.9</v>
      </c>
      <c r="T29" s="194">
        <v>0.8</v>
      </c>
    </row>
    <row r="30" spans="1:20" s="6" customFormat="1" ht="32.1" customHeight="1">
      <c r="A30" s="13"/>
      <c r="B30" s="313" t="str">
        <f t="shared" si="3"/>
        <v xml:space="preserve"> ミニトマト </v>
      </c>
      <c r="C30" s="327"/>
      <c r="D30" s="316">
        <f t="shared" si="1"/>
        <v>0</v>
      </c>
      <c r="E30" s="317">
        <f t="shared" si="2"/>
        <v>0</v>
      </c>
      <c r="F30" s="335">
        <f t="shared" si="6"/>
        <v>521.54</v>
      </c>
      <c r="G30" s="329">
        <v>0</v>
      </c>
      <c r="H30" s="336">
        <f t="shared" si="4"/>
        <v>521.54</v>
      </c>
      <c r="I30" s="337">
        <f t="shared" si="5"/>
        <v>0</v>
      </c>
      <c r="L30" s="158" t="s">
        <v>184</v>
      </c>
      <c r="M30" s="239" t="s">
        <v>154</v>
      </c>
      <c r="N30" s="159" t="s">
        <v>246</v>
      </c>
      <c r="O30" s="192">
        <v>3480</v>
      </c>
      <c r="P30" s="193">
        <v>469.5</v>
      </c>
      <c r="Q30" s="193">
        <v>312.92</v>
      </c>
      <c r="R30" s="193">
        <v>521.54</v>
      </c>
      <c r="S30" s="113">
        <v>0.8</v>
      </c>
      <c r="T30" s="194">
        <v>0.82499999999999996</v>
      </c>
    </row>
    <row r="31" spans="1:20" s="6" customFormat="1" ht="32.1" customHeight="1">
      <c r="A31" s="13"/>
      <c r="B31" s="313" t="str">
        <f t="shared" si="3"/>
        <v xml:space="preserve"> ピーマン </v>
      </c>
      <c r="C31" s="327"/>
      <c r="D31" s="316">
        <f t="shared" si="1"/>
        <v>0</v>
      </c>
      <c r="E31" s="317">
        <f t="shared" si="2"/>
        <v>0</v>
      </c>
      <c r="F31" s="335">
        <f t="shared" si="6"/>
        <v>270.36</v>
      </c>
      <c r="G31" s="329">
        <v>0</v>
      </c>
      <c r="H31" s="336">
        <f t="shared" si="4"/>
        <v>270.36</v>
      </c>
      <c r="I31" s="337">
        <f t="shared" si="5"/>
        <v>0</v>
      </c>
      <c r="L31" s="158" t="s">
        <v>184</v>
      </c>
      <c r="M31" s="239" t="s">
        <v>154</v>
      </c>
      <c r="N31" s="159" t="s">
        <v>247</v>
      </c>
      <c r="O31" s="192">
        <v>1600</v>
      </c>
      <c r="P31" s="193">
        <v>243.5</v>
      </c>
      <c r="Q31" s="193">
        <v>162.22</v>
      </c>
      <c r="R31" s="193">
        <v>270.36</v>
      </c>
      <c r="S31" s="113">
        <v>0.8</v>
      </c>
      <c r="T31" s="194">
        <v>0.82499999999999996</v>
      </c>
    </row>
    <row r="32" spans="1:20" s="6" customFormat="1" ht="32.1" hidden="1" customHeight="1">
      <c r="A32" s="13"/>
      <c r="B32" s="313" t="str">
        <f t="shared" si="3"/>
        <v xml:space="preserve"> 馬鈴薯 </v>
      </c>
      <c r="C32" s="327"/>
      <c r="D32" s="316">
        <f t="shared" si="1"/>
        <v>0</v>
      </c>
      <c r="E32" s="317">
        <f t="shared" si="2"/>
        <v>0</v>
      </c>
      <c r="F32" s="335">
        <f t="shared" si="6"/>
        <v>96.666666666666657</v>
      </c>
      <c r="G32" s="329">
        <v>0</v>
      </c>
      <c r="H32" s="336">
        <f t="shared" si="4"/>
        <v>96.666666666666657</v>
      </c>
      <c r="I32" s="337">
        <f t="shared" si="5"/>
        <v>0</v>
      </c>
      <c r="L32" s="158" t="s">
        <v>185</v>
      </c>
      <c r="M32" s="239" t="s">
        <v>154</v>
      </c>
      <c r="N32" s="159" t="s">
        <v>248</v>
      </c>
      <c r="O32" s="192">
        <v>1440</v>
      </c>
      <c r="P32" s="193">
        <v>87</v>
      </c>
      <c r="Q32" s="193">
        <v>58.19</v>
      </c>
      <c r="R32" s="193">
        <f t="shared" si="7"/>
        <v>96.666666666666657</v>
      </c>
      <c r="S32" s="113">
        <v>0.9</v>
      </c>
      <c r="T32" s="194">
        <v>0.8</v>
      </c>
    </row>
    <row r="33" spans="1:20" s="6" customFormat="1" ht="30" hidden="1">
      <c r="A33" s="13"/>
      <c r="B33" s="313" t="str">
        <f t="shared" si="3"/>
        <v xml:space="preserve"> たまねぎ（葉タマネギを除く） </v>
      </c>
      <c r="C33" s="327"/>
      <c r="D33" s="316">
        <f t="shared" si="1"/>
        <v>0</v>
      </c>
      <c r="E33" s="317">
        <f t="shared" si="2"/>
        <v>0</v>
      </c>
      <c r="F33" s="335">
        <f t="shared" si="6"/>
        <v>93.333333333333329</v>
      </c>
      <c r="G33" s="329">
        <v>0</v>
      </c>
      <c r="H33" s="336">
        <f t="shared" si="4"/>
        <v>93.333333333333329</v>
      </c>
      <c r="I33" s="337">
        <f t="shared" si="5"/>
        <v>0</v>
      </c>
      <c r="L33" s="158" t="s">
        <v>185</v>
      </c>
      <c r="M33" s="239" t="s">
        <v>154</v>
      </c>
      <c r="N33" s="159" t="s">
        <v>249</v>
      </c>
      <c r="O33" s="192">
        <v>3050</v>
      </c>
      <c r="P33" s="193">
        <v>84</v>
      </c>
      <c r="Q33" s="193">
        <f t="shared" ref="Q33:Q39" si="8">P33*2/3</f>
        <v>56</v>
      </c>
      <c r="R33" s="193">
        <f t="shared" si="7"/>
        <v>93.333333333333329</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6"/>
        <v>221.11111111111111</v>
      </c>
      <c r="G34" s="329">
        <v>0</v>
      </c>
      <c r="H34" s="336">
        <f t="shared" si="4"/>
        <v>221.11111111111111</v>
      </c>
      <c r="I34" s="337">
        <f t="shared" si="5"/>
        <v>0</v>
      </c>
      <c r="L34" s="158" t="s">
        <v>185</v>
      </c>
      <c r="M34" s="239" t="s">
        <v>154</v>
      </c>
      <c r="N34" s="159" t="s">
        <v>250</v>
      </c>
      <c r="O34" s="192">
        <v>1230</v>
      </c>
      <c r="P34" s="193">
        <v>199</v>
      </c>
      <c r="Q34" s="193">
        <v>132.58000000000001</v>
      </c>
      <c r="R34" s="193">
        <f t="shared" si="7"/>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6"/>
        <v>110.55555555555556</v>
      </c>
      <c r="G35" s="329">
        <v>0</v>
      </c>
      <c r="H35" s="336">
        <f t="shared" si="4"/>
        <v>110.55555555555556</v>
      </c>
      <c r="I35" s="337">
        <f t="shared" si="5"/>
        <v>0</v>
      </c>
      <c r="L35" s="158" t="s">
        <v>185</v>
      </c>
      <c r="M35" s="239" t="s">
        <v>155</v>
      </c>
      <c r="N35" s="159" t="s">
        <v>101</v>
      </c>
      <c r="O35" s="192">
        <v>2730</v>
      </c>
      <c r="P35" s="193">
        <v>99.5</v>
      </c>
      <c r="Q35" s="193">
        <f t="shared" si="8"/>
        <v>66.333333333333329</v>
      </c>
      <c r="R35" s="193">
        <f t="shared" si="7"/>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6"/>
        <v>186.11111111111111</v>
      </c>
      <c r="G36" s="329">
        <v>0</v>
      </c>
      <c r="H36" s="336">
        <f t="shared" si="4"/>
        <v>186.11111111111111</v>
      </c>
      <c r="I36" s="337">
        <f t="shared" si="5"/>
        <v>0</v>
      </c>
      <c r="L36" s="158" t="s">
        <v>185</v>
      </c>
      <c r="M36" s="239" t="s">
        <v>155</v>
      </c>
      <c r="N36" s="159" t="s">
        <v>104</v>
      </c>
      <c r="O36" s="192">
        <v>841</v>
      </c>
      <c r="P36" s="193">
        <v>167.5</v>
      </c>
      <c r="Q36" s="193">
        <f t="shared" si="8"/>
        <v>111.66666666666667</v>
      </c>
      <c r="R36" s="193">
        <f t="shared" si="7"/>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6"/>
        <v>360</v>
      </c>
      <c r="G37" s="329">
        <v>0</v>
      </c>
      <c r="H37" s="336">
        <f t="shared" si="4"/>
        <v>360</v>
      </c>
      <c r="I37" s="337">
        <f t="shared" si="5"/>
        <v>0</v>
      </c>
      <c r="L37" s="158" t="s">
        <v>185</v>
      </c>
      <c r="M37" s="239" t="s">
        <v>155</v>
      </c>
      <c r="N37" s="159" t="s">
        <v>116</v>
      </c>
      <c r="O37" s="192">
        <v>10</v>
      </c>
      <c r="P37" s="193">
        <v>324</v>
      </c>
      <c r="Q37" s="193">
        <f t="shared" si="8"/>
        <v>216</v>
      </c>
      <c r="R37" s="193">
        <f t="shared" si="7"/>
        <v>360</v>
      </c>
      <c r="S37" s="113">
        <v>0.8</v>
      </c>
      <c r="T37" s="194">
        <f t="shared" si="9"/>
        <v>0.66666666666666663</v>
      </c>
    </row>
    <row r="38" spans="1:20" s="6" customFormat="1" ht="32.1" customHeight="1">
      <c r="A38" s="13"/>
      <c r="B38" s="313" t="str">
        <f t="shared" si="3"/>
        <v>こまつな</v>
      </c>
      <c r="C38" s="327"/>
      <c r="D38" s="316">
        <f t="shared" si="1"/>
        <v>0</v>
      </c>
      <c r="E38" s="317">
        <f t="shared" si="2"/>
        <v>0</v>
      </c>
      <c r="F38" s="335">
        <f t="shared" si="6"/>
        <v>332.3</v>
      </c>
      <c r="G38" s="329">
        <v>0</v>
      </c>
      <c r="H38" s="336">
        <f t="shared" si="4"/>
        <v>332.3</v>
      </c>
      <c r="I38" s="337">
        <f t="shared" si="5"/>
        <v>0</v>
      </c>
      <c r="L38" s="158" t="s">
        <v>184</v>
      </c>
      <c r="M38" s="239" t="s">
        <v>155</v>
      </c>
      <c r="N38" s="159" t="s">
        <v>105</v>
      </c>
      <c r="O38" s="192">
        <v>1400</v>
      </c>
      <c r="P38" s="193">
        <v>266</v>
      </c>
      <c r="Q38" s="193">
        <v>182.77</v>
      </c>
      <c r="R38" s="193">
        <v>332.3</v>
      </c>
      <c r="S38" s="113">
        <v>0.8</v>
      </c>
      <c r="T38" s="194">
        <v>0.76700000000000002</v>
      </c>
    </row>
    <row r="39" spans="1:20" s="6" customFormat="1" ht="32.1" hidden="1" customHeight="1">
      <c r="A39" s="13"/>
      <c r="B39" s="313" t="str">
        <f t="shared" si="3"/>
        <v>しゅんぎく</v>
      </c>
      <c r="C39" s="327"/>
      <c r="D39" s="316">
        <f t="shared" si="1"/>
        <v>0</v>
      </c>
      <c r="E39" s="317">
        <f t="shared" si="2"/>
        <v>0</v>
      </c>
      <c r="F39" s="335">
        <f t="shared" si="6"/>
        <v>443.88888888888886</v>
      </c>
      <c r="G39" s="329">
        <v>0</v>
      </c>
      <c r="H39" s="336">
        <f t="shared" si="4"/>
        <v>443.88888888888886</v>
      </c>
      <c r="I39" s="337">
        <f t="shared" si="5"/>
        <v>0</v>
      </c>
      <c r="L39" s="158" t="s">
        <v>185</v>
      </c>
      <c r="M39" s="239" t="s">
        <v>155</v>
      </c>
      <c r="N39" s="159" t="s">
        <v>106</v>
      </c>
      <c r="O39" s="192">
        <v>1370</v>
      </c>
      <c r="P39" s="193">
        <v>399.5</v>
      </c>
      <c r="Q39" s="193">
        <f t="shared" si="8"/>
        <v>266.33333333333331</v>
      </c>
      <c r="R39" s="193">
        <f t="shared" si="7"/>
        <v>443.88888888888886</v>
      </c>
      <c r="S39" s="113">
        <v>0.8</v>
      </c>
      <c r="T39" s="194">
        <f t="shared" si="9"/>
        <v>0.66666666666666663</v>
      </c>
    </row>
    <row r="40" spans="1:20" s="6" customFormat="1" ht="32.1" customHeight="1">
      <c r="A40" s="13"/>
      <c r="B40" s="313" t="str">
        <f t="shared" si="3"/>
        <v>ちんげんさい</v>
      </c>
      <c r="C40" s="327"/>
      <c r="D40" s="316">
        <f t="shared" si="1"/>
        <v>0</v>
      </c>
      <c r="E40" s="317">
        <f t="shared" si="2"/>
        <v>0</v>
      </c>
      <c r="F40" s="335">
        <f t="shared" si="6"/>
        <v>322.08999999999997</v>
      </c>
      <c r="G40" s="329">
        <v>0</v>
      </c>
      <c r="H40" s="336">
        <f t="shared" si="4"/>
        <v>322.08999999999997</v>
      </c>
      <c r="I40" s="337">
        <f t="shared" si="5"/>
        <v>0</v>
      </c>
      <c r="L40" s="158" t="s">
        <v>184</v>
      </c>
      <c r="M40" s="239" t="s">
        <v>155</v>
      </c>
      <c r="N40" s="159" t="s">
        <v>251</v>
      </c>
      <c r="O40" s="192">
        <v>1920</v>
      </c>
      <c r="P40" s="193">
        <v>257.5</v>
      </c>
      <c r="Q40" s="193">
        <v>177.15</v>
      </c>
      <c r="R40" s="193">
        <v>322.08999999999997</v>
      </c>
      <c r="S40" s="113">
        <v>0.8</v>
      </c>
      <c r="T40" s="194">
        <v>0.76700000000000002</v>
      </c>
    </row>
    <row r="41" spans="1:20" s="6" customFormat="1" ht="32.1" hidden="1" customHeight="1">
      <c r="A41" s="13"/>
      <c r="B41" s="313" t="str">
        <f t="shared" si="3"/>
        <v>ふき</v>
      </c>
      <c r="C41" s="327"/>
      <c r="D41" s="316">
        <f t="shared" si="1"/>
        <v>0</v>
      </c>
      <c r="E41" s="317">
        <f t="shared" si="2"/>
        <v>0</v>
      </c>
      <c r="F41" s="335">
        <f t="shared" si="6"/>
        <v>300</v>
      </c>
      <c r="G41" s="329">
        <v>0</v>
      </c>
      <c r="H41" s="336">
        <f t="shared" si="4"/>
        <v>300</v>
      </c>
      <c r="I41" s="337">
        <f t="shared" si="5"/>
        <v>0</v>
      </c>
      <c r="L41" s="158" t="s">
        <v>185</v>
      </c>
      <c r="M41" s="239" t="s">
        <v>155</v>
      </c>
      <c r="N41" s="159" t="s">
        <v>112</v>
      </c>
      <c r="O41" s="192">
        <v>1150</v>
      </c>
      <c r="P41" s="193">
        <v>270</v>
      </c>
      <c r="Q41" s="193">
        <v>40.53</v>
      </c>
      <c r="R41" s="193">
        <f t="shared" si="7"/>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6"/>
        <v>738.33333333333337</v>
      </c>
      <c r="G42" s="329">
        <v>0</v>
      </c>
      <c r="H42" s="336">
        <f t="shared" si="4"/>
        <v>738.33333333333337</v>
      </c>
      <c r="I42" s="337">
        <f t="shared" si="5"/>
        <v>0</v>
      </c>
      <c r="L42" s="158" t="s">
        <v>185</v>
      </c>
      <c r="M42" s="239" t="s">
        <v>155</v>
      </c>
      <c r="N42" s="159" t="s">
        <v>114</v>
      </c>
      <c r="O42" s="192">
        <v>1000</v>
      </c>
      <c r="P42" s="193">
        <v>664.5</v>
      </c>
      <c r="Q42" s="193">
        <v>56</v>
      </c>
      <c r="R42" s="193">
        <f t="shared" si="7"/>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6"/>
        <v>1987.2222222222222</v>
      </c>
      <c r="G43" s="329">
        <v>0</v>
      </c>
      <c r="H43" s="336">
        <f t="shared" si="4"/>
        <v>1987.2222222222222</v>
      </c>
      <c r="I43" s="337">
        <f t="shared" si="5"/>
        <v>0</v>
      </c>
      <c r="L43" s="158" t="s">
        <v>185</v>
      </c>
      <c r="M43" s="239" t="s">
        <v>155</v>
      </c>
      <c r="N43" s="159" t="s">
        <v>252</v>
      </c>
      <c r="O43" s="192">
        <v>1000</v>
      </c>
      <c r="P43" s="193">
        <v>1788.5</v>
      </c>
      <c r="Q43" s="193">
        <f t="shared" ref="Q43" si="10">P43*2/3</f>
        <v>1192.3333333333333</v>
      </c>
      <c r="R43" s="193">
        <f t="shared" si="7"/>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6"/>
        <v>500</v>
      </c>
      <c r="G44" s="329">
        <v>0</v>
      </c>
      <c r="H44" s="336">
        <f t="shared" si="4"/>
        <v>500</v>
      </c>
      <c r="I44" s="337">
        <f t="shared" si="5"/>
        <v>0</v>
      </c>
      <c r="L44" s="158" t="s">
        <v>185</v>
      </c>
      <c r="M44" s="239" t="s">
        <v>155</v>
      </c>
      <c r="N44" s="159" t="s">
        <v>253</v>
      </c>
      <c r="O44" s="192">
        <v>1000</v>
      </c>
      <c r="P44" s="193">
        <v>450</v>
      </c>
      <c r="Q44" s="193">
        <v>180.6</v>
      </c>
      <c r="R44" s="193">
        <f t="shared" si="7"/>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6"/>
        <v>443.88888888888886</v>
      </c>
      <c r="G45" s="329">
        <v>0</v>
      </c>
      <c r="H45" s="336">
        <f t="shared" si="4"/>
        <v>443.88888888888886</v>
      </c>
      <c r="I45" s="337">
        <f t="shared" si="5"/>
        <v>0</v>
      </c>
      <c r="L45" s="158" t="s">
        <v>185</v>
      </c>
      <c r="M45" s="239" t="s">
        <v>155</v>
      </c>
      <c r="N45" s="159" t="s">
        <v>254</v>
      </c>
      <c r="O45" s="192">
        <v>1380</v>
      </c>
      <c r="P45" s="193">
        <v>399.5</v>
      </c>
      <c r="Q45" s="193">
        <f t="shared" ref="Q45" si="11">P45*2/3</f>
        <v>266.33333333333331</v>
      </c>
      <c r="R45" s="193">
        <f t="shared" si="7"/>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6"/>
        <v>365.55555555555554</v>
      </c>
      <c r="G46" s="329">
        <v>0</v>
      </c>
      <c r="H46" s="336">
        <f t="shared" si="4"/>
        <v>365.55555555555554</v>
      </c>
      <c r="I46" s="337">
        <f t="shared" si="5"/>
        <v>0</v>
      </c>
      <c r="L46" s="158" t="s">
        <v>185</v>
      </c>
      <c r="M46" s="239" t="s">
        <v>155</v>
      </c>
      <c r="N46" s="159" t="s">
        <v>255</v>
      </c>
      <c r="O46" s="192">
        <v>1240</v>
      </c>
      <c r="P46" s="193">
        <v>329</v>
      </c>
      <c r="Q46" s="193">
        <v>73.849999999999994</v>
      </c>
      <c r="R46" s="193">
        <f t="shared" si="7"/>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6"/>
        <v>120.55555555555556</v>
      </c>
      <c r="G47" s="329">
        <v>0</v>
      </c>
      <c r="H47" s="336">
        <f t="shared" si="4"/>
        <v>120.55555555555556</v>
      </c>
      <c r="I47" s="337">
        <f t="shared" si="5"/>
        <v>0</v>
      </c>
      <c r="L47" s="158" t="s">
        <v>185</v>
      </c>
      <c r="M47" s="239" t="s">
        <v>155</v>
      </c>
      <c r="N47" s="159" t="s">
        <v>102</v>
      </c>
      <c r="O47" s="192">
        <v>1260</v>
      </c>
      <c r="P47" s="193">
        <v>108.5</v>
      </c>
      <c r="Q47" s="193">
        <f t="shared" ref="Q47" si="14">P47*2/3</f>
        <v>72.333333333333329</v>
      </c>
      <c r="R47" s="193">
        <f t="shared" si="7"/>
        <v>120.55555555555556</v>
      </c>
      <c r="S47" s="113">
        <v>0.8</v>
      </c>
      <c r="T47" s="194">
        <v>0.75</v>
      </c>
    </row>
    <row r="48" spans="1:20" s="6" customFormat="1" ht="32.1" customHeight="1">
      <c r="A48" s="13"/>
      <c r="B48" s="313" t="str">
        <f t="shared" si="3"/>
        <v>スイートコーン</v>
      </c>
      <c r="C48" s="327"/>
      <c r="D48" s="316">
        <f t="shared" si="12"/>
        <v>0</v>
      </c>
      <c r="E48" s="317">
        <f t="shared" si="13"/>
        <v>0</v>
      </c>
      <c r="F48" s="335">
        <f t="shared" si="6"/>
        <v>189.55</v>
      </c>
      <c r="G48" s="329">
        <v>0</v>
      </c>
      <c r="H48" s="336">
        <f t="shared" si="4"/>
        <v>189.55</v>
      </c>
      <c r="I48" s="337">
        <f t="shared" si="5"/>
        <v>0</v>
      </c>
      <c r="L48" s="158" t="s">
        <v>184</v>
      </c>
      <c r="M48" s="239" t="s">
        <v>155</v>
      </c>
      <c r="N48" s="159" t="s">
        <v>109</v>
      </c>
      <c r="O48" s="192">
        <v>1020</v>
      </c>
      <c r="P48" s="193">
        <v>151.5</v>
      </c>
      <c r="Q48" s="193">
        <v>104.25</v>
      </c>
      <c r="R48" s="193">
        <v>189.55</v>
      </c>
      <c r="S48" s="113">
        <v>0.8</v>
      </c>
      <c r="T48" s="194">
        <v>0.82499999999999996</v>
      </c>
    </row>
    <row r="49" spans="1:20" s="6" customFormat="1" ht="32.1" hidden="1" customHeight="1">
      <c r="A49" s="13"/>
      <c r="B49" s="313" t="str">
        <f t="shared" si="3"/>
        <v>えだまめ</v>
      </c>
      <c r="C49" s="327"/>
      <c r="D49" s="316">
        <f t="shared" si="12"/>
        <v>0</v>
      </c>
      <c r="E49" s="317">
        <f t="shared" si="13"/>
        <v>0</v>
      </c>
      <c r="F49" s="335">
        <f t="shared" si="6"/>
        <v>625.55555555555554</v>
      </c>
      <c r="G49" s="329">
        <v>0</v>
      </c>
      <c r="H49" s="336">
        <f t="shared" si="4"/>
        <v>625.55555555555554</v>
      </c>
      <c r="I49" s="337">
        <f t="shared" si="5"/>
        <v>0</v>
      </c>
      <c r="L49" s="158" t="s">
        <v>185</v>
      </c>
      <c r="M49" s="239" t="s">
        <v>155</v>
      </c>
      <c r="N49" s="159" t="s">
        <v>99</v>
      </c>
      <c r="O49" s="192">
        <v>455</v>
      </c>
      <c r="P49" s="193">
        <v>563</v>
      </c>
      <c r="Q49" s="193">
        <v>34.090000000000003</v>
      </c>
      <c r="R49" s="193">
        <f t="shared" si="7"/>
        <v>625.55555555555554</v>
      </c>
      <c r="S49" s="113">
        <v>0.8</v>
      </c>
      <c r="T49" s="194">
        <f t="shared" ref="T49:T56" si="15">2/3</f>
        <v>0.66666666666666663</v>
      </c>
    </row>
    <row r="50" spans="1:20" s="6" customFormat="1" ht="32.1" hidden="1" customHeight="1">
      <c r="A50" s="13"/>
      <c r="B50" s="313" t="str">
        <f t="shared" si="3"/>
        <v>グリンピース</v>
      </c>
      <c r="C50" s="327"/>
      <c r="D50" s="316">
        <f t="shared" si="12"/>
        <v>0</v>
      </c>
      <c r="E50" s="317">
        <f t="shared" si="13"/>
        <v>0</v>
      </c>
      <c r="F50" s="335">
        <f t="shared" si="6"/>
        <v>538.88888888888891</v>
      </c>
      <c r="G50" s="329">
        <v>0</v>
      </c>
      <c r="H50" s="336">
        <f t="shared" si="4"/>
        <v>538.88888888888891</v>
      </c>
      <c r="I50" s="337">
        <f t="shared" si="5"/>
        <v>0</v>
      </c>
      <c r="L50" s="158" t="s">
        <v>185</v>
      </c>
      <c r="M50" s="239" t="s">
        <v>155</v>
      </c>
      <c r="N50" s="159" t="s">
        <v>256</v>
      </c>
      <c r="O50" s="192">
        <v>466</v>
      </c>
      <c r="P50" s="193">
        <v>485</v>
      </c>
      <c r="Q50" s="193">
        <v>158.15</v>
      </c>
      <c r="R50" s="193">
        <f t="shared" si="7"/>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6"/>
        <v>613.88888888888891</v>
      </c>
      <c r="G51" s="329">
        <v>0</v>
      </c>
      <c r="H51" s="336">
        <f t="shared" si="4"/>
        <v>613.88888888888891</v>
      </c>
      <c r="I51" s="337">
        <f t="shared" si="5"/>
        <v>0</v>
      </c>
      <c r="L51" s="158" t="s">
        <v>185</v>
      </c>
      <c r="M51" s="239" t="s">
        <v>155</v>
      </c>
      <c r="N51" s="159" t="s">
        <v>257</v>
      </c>
      <c r="O51" s="192">
        <v>515</v>
      </c>
      <c r="P51" s="193">
        <v>552.5</v>
      </c>
      <c r="Q51" s="193">
        <f t="shared" ref="Q51:Q52" si="16">P51*2/3</f>
        <v>368.33333333333331</v>
      </c>
      <c r="R51" s="193">
        <f t="shared" si="7"/>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6"/>
        <v>738.33333333333337</v>
      </c>
      <c r="G52" s="329">
        <v>0</v>
      </c>
      <c r="H52" s="336">
        <f t="shared" si="4"/>
        <v>738.33333333333337</v>
      </c>
      <c r="I52" s="337">
        <f t="shared" si="5"/>
        <v>0</v>
      </c>
      <c r="L52" s="158" t="s">
        <v>185</v>
      </c>
      <c r="M52" s="239" t="s">
        <v>155</v>
      </c>
      <c r="N52" s="159" t="s">
        <v>258</v>
      </c>
      <c r="O52" s="192">
        <v>494</v>
      </c>
      <c r="P52" s="193">
        <v>664.5</v>
      </c>
      <c r="Q52" s="193">
        <f t="shared" si="16"/>
        <v>443</v>
      </c>
      <c r="R52" s="193">
        <f t="shared" si="7"/>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6"/>
        <v>295</v>
      </c>
      <c r="G53" s="329">
        <v>0</v>
      </c>
      <c r="H53" s="336">
        <f t="shared" si="4"/>
        <v>295</v>
      </c>
      <c r="I53" s="337">
        <f t="shared" si="5"/>
        <v>0</v>
      </c>
      <c r="L53" s="158" t="s">
        <v>185</v>
      </c>
      <c r="M53" s="239" t="s">
        <v>155</v>
      </c>
      <c r="N53" s="159" t="s">
        <v>259</v>
      </c>
      <c r="O53" s="192">
        <v>664</v>
      </c>
      <c r="P53" s="193">
        <v>265.5</v>
      </c>
      <c r="Q53" s="193">
        <v>231.07</v>
      </c>
      <c r="R53" s="193">
        <f t="shared" si="7"/>
        <v>295</v>
      </c>
      <c r="S53" s="113">
        <v>0.8</v>
      </c>
      <c r="T53" s="194">
        <f t="shared" si="15"/>
        <v>0.66666666666666663</v>
      </c>
    </row>
    <row r="54" spans="1:20" s="6" customFormat="1" ht="32.1" customHeight="1">
      <c r="A54" s="13"/>
      <c r="B54" s="313" t="str">
        <f t="shared" si="3"/>
        <v>かんしょ</v>
      </c>
      <c r="C54" s="327"/>
      <c r="D54" s="316">
        <f t="shared" si="12"/>
        <v>0</v>
      </c>
      <c r="E54" s="317">
        <f t="shared" si="13"/>
        <v>0</v>
      </c>
      <c r="F54" s="335">
        <f t="shared" si="6"/>
        <v>195.76</v>
      </c>
      <c r="G54" s="329">
        <v>0</v>
      </c>
      <c r="H54" s="336">
        <f t="shared" si="4"/>
        <v>195.76</v>
      </c>
      <c r="I54" s="337">
        <f t="shared" si="5"/>
        <v>0</v>
      </c>
      <c r="L54" s="158" t="s">
        <v>184</v>
      </c>
      <c r="M54" s="239" t="s">
        <v>155</v>
      </c>
      <c r="N54" s="159" t="s">
        <v>260</v>
      </c>
      <c r="O54" s="192">
        <v>1540</v>
      </c>
      <c r="P54" s="193">
        <v>156.5</v>
      </c>
      <c r="Q54" s="193">
        <v>107.67</v>
      </c>
      <c r="R54" s="193">
        <v>195.76</v>
      </c>
      <c r="S54" s="113">
        <v>0.8</v>
      </c>
      <c r="T54" s="194">
        <v>0.76700000000000002</v>
      </c>
    </row>
    <row r="55" spans="1:20" s="6" customFormat="1" ht="32.1" hidden="1" customHeight="1">
      <c r="A55" s="13"/>
      <c r="B55" s="313" t="str">
        <f t="shared" si="3"/>
        <v>しょうが</v>
      </c>
      <c r="C55" s="327"/>
      <c r="D55" s="316">
        <f t="shared" si="12"/>
        <v>0</v>
      </c>
      <c r="E55" s="317">
        <f t="shared" si="13"/>
        <v>0</v>
      </c>
      <c r="F55" s="335">
        <f t="shared" si="6"/>
        <v>481.66666666666663</v>
      </c>
      <c r="G55" s="329">
        <v>0</v>
      </c>
      <c r="H55" s="336">
        <f t="shared" si="4"/>
        <v>481.66666666666663</v>
      </c>
      <c r="I55" s="337">
        <f t="shared" si="5"/>
        <v>0</v>
      </c>
      <c r="L55" s="158" t="s">
        <v>185</v>
      </c>
      <c r="M55" s="239" t="s">
        <v>155</v>
      </c>
      <c r="N55" s="159" t="s">
        <v>107</v>
      </c>
      <c r="O55" s="192">
        <v>1640</v>
      </c>
      <c r="P55" s="193">
        <v>433.5</v>
      </c>
      <c r="Q55" s="193">
        <f t="shared" ref="Q55" si="17">P55*2/3</f>
        <v>289</v>
      </c>
      <c r="R55" s="193">
        <f t="shared" si="7"/>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6"/>
        <v>806.11111111111109</v>
      </c>
      <c r="G56" s="329">
        <v>0</v>
      </c>
      <c r="H56" s="336">
        <f t="shared" si="4"/>
        <v>806.11111111111109</v>
      </c>
      <c r="I56" s="337">
        <f t="shared" si="5"/>
        <v>0</v>
      </c>
      <c r="L56" s="158" t="s">
        <v>185</v>
      </c>
      <c r="M56" s="239" t="s">
        <v>155</v>
      </c>
      <c r="N56" s="159" t="s">
        <v>111</v>
      </c>
      <c r="O56" s="192">
        <v>635</v>
      </c>
      <c r="P56" s="193">
        <v>725.5</v>
      </c>
      <c r="Q56" s="193">
        <v>392.5</v>
      </c>
      <c r="R56" s="193">
        <f t="shared" si="7"/>
        <v>806.11111111111109</v>
      </c>
      <c r="S56" s="113">
        <v>0.8</v>
      </c>
      <c r="T56" s="194">
        <f t="shared" si="15"/>
        <v>0.66666666666666663</v>
      </c>
    </row>
    <row r="57" spans="1:20" s="6" customFormat="1" ht="32.1" customHeight="1">
      <c r="A57" s="13"/>
      <c r="B57" s="313" t="str">
        <f t="shared" si="3"/>
        <v>ながいも</v>
      </c>
      <c r="C57" s="327"/>
      <c r="D57" s="316">
        <f t="shared" si="12"/>
        <v>0</v>
      </c>
      <c r="E57" s="317">
        <f t="shared" si="13"/>
        <v>0</v>
      </c>
      <c r="F57" s="335">
        <f t="shared" si="6"/>
        <v>278.45</v>
      </c>
      <c r="G57" s="329">
        <v>0</v>
      </c>
      <c r="H57" s="336">
        <f t="shared" si="4"/>
        <v>278.45</v>
      </c>
      <c r="I57" s="337">
        <f t="shared" si="5"/>
        <v>0</v>
      </c>
      <c r="L57" s="158" t="s">
        <v>184</v>
      </c>
      <c r="M57" s="239" t="s">
        <v>155</v>
      </c>
      <c r="N57" s="159" t="s">
        <v>261</v>
      </c>
      <c r="O57" s="192">
        <v>2730</v>
      </c>
      <c r="P57" s="193">
        <v>222.5</v>
      </c>
      <c r="Q57" s="193">
        <v>153.15</v>
      </c>
      <c r="R57" s="193">
        <v>278.45</v>
      </c>
      <c r="S57" s="113">
        <v>0.8</v>
      </c>
      <c r="T57" s="194">
        <v>0.76700000000000002</v>
      </c>
    </row>
    <row r="58" spans="1:20" s="6" customFormat="1" ht="32.1" customHeight="1">
      <c r="A58" s="13"/>
      <c r="B58" s="313" t="str">
        <f t="shared" si="3"/>
        <v>やまのいも</v>
      </c>
      <c r="C58" s="327"/>
      <c r="D58" s="316">
        <f t="shared" si="12"/>
        <v>0</v>
      </c>
      <c r="E58" s="317">
        <f t="shared" si="13"/>
        <v>0</v>
      </c>
      <c r="F58" s="335">
        <f t="shared" si="6"/>
        <v>480.93</v>
      </c>
      <c r="G58" s="329">
        <v>0</v>
      </c>
      <c r="H58" s="336">
        <f t="shared" si="4"/>
        <v>480.93</v>
      </c>
      <c r="I58" s="337">
        <f t="shared" si="5"/>
        <v>0</v>
      </c>
      <c r="L58" s="158" t="s">
        <v>184</v>
      </c>
      <c r="M58" s="239" t="s">
        <v>155</v>
      </c>
      <c r="N58" s="159" t="s">
        <v>262</v>
      </c>
      <c r="O58" s="192">
        <v>2480</v>
      </c>
      <c r="P58" s="193">
        <v>384.5</v>
      </c>
      <c r="Q58" s="193">
        <v>264.51</v>
      </c>
      <c r="R58" s="193">
        <v>480.93</v>
      </c>
      <c r="S58" s="113">
        <v>0.8</v>
      </c>
      <c r="T58" s="194">
        <v>0.76700000000000002</v>
      </c>
    </row>
    <row r="59" spans="1:20" s="6" customFormat="1" ht="32.1" hidden="1" customHeight="1">
      <c r="A59" s="13"/>
      <c r="B59" s="313" t="str">
        <f t="shared" si="3"/>
        <v>アスパラガス</v>
      </c>
      <c r="C59" s="327"/>
      <c r="D59" s="316">
        <f t="shared" si="12"/>
        <v>0</v>
      </c>
      <c r="E59" s="317">
        <f t="shared" si="13"/>
        <v>0</v>
      </c>
      <c r="F59" s="335">
        <f t="shared" si="6"/>
        <v>915</v>
      </c>
      <c r="G59" s="329">
        <v>0</v>
      </c>
      <c r="H59" s="336">
        <f t="shared" si="4"/>
        <v>915</v>
      </c>
      <c r="I59" s="337">
        <f t="shared" si="5"/>
        <v>0</v>
      </c>
      <c r="L59" s="158" t="s">
        <v>185</v>
      </c>
      <c r="M59" s="239" t="s">
        <v>155</v>
      </c>
      <c r="N59" s="159" t="s">
        <v>97</v>
      </c>
      <c r="O59" s="192">
        <v>527</v>
      </c>
      <c r="P59" s="193">
        <v>823.5</v>
      </c>
      <c r="Q59" s="193">
        <f t="shared" ref="Q59:Q61" si="18">P59*2/3</f>
        <v>549</v>
      </c>
      <c r="R59" s="193">
        <f t="shared" si="7"/>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6"/>
        <v>167.77777777777777</v>
      </c>
      <c r="G60" s="329">
        <v>0</v>
      </c>
      <c r="H60" s="336">
        <f t="shared" si="4"/>
        <v>167.77777777777777</v>
      </c>
      <c r="I60" s="337">
        <f t="shared" si="5"/>
        <v>0</v>
      </c>
      <c r="L60" s="158" t="s">
        <v>185</v>
      </c>
      <c r="M60" s="239" t="s">
        <v>155</v>
      </c>
      <c r="N60" s="159" t="s">
        <v>103</v>
      </c>
      <c r="O60" s="192">
        <v>1240</v>
      </c>
      <c r="P60" s="193">
        <v>151</v>
      </c>
      <c r="Q60" s="193">
        <f t="shared" si="18"/>
        <v>100.66666666666667</v>
      </c>
      <c r="R60" s="193">
        <f t="shared" si="7"/>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6"/>
        <v>226.11111111111111</v>
      </c>
      <c r="G61" s="329">
        <v>0</v>
      </c>
      <c r="H61" s="336">
        <f t="shared" si="4"/>
        <v>226.11111111111111</v>
      </c>
      <c r="I61" s="337">
        <f t="shared" si="5"/>
        <v>0</v>
      </c>
      <c r="L61" s="158" t="s">
        <v>185</v>
      </c>
      <c r="M61" s="239" t="s">
        <v>155</v>
      </c>
      <c r="N61" s="159" t="s">
        <v>263</v>
      </c>
      <c r="O61" s="192">
        <v>1500</v>
      </c>
      <c r="P61" s="193">
        <v>203.5</v>
      </c>
      <c r="Q61" s="193">
        <f t="shared" si="18"/>
        <v>135.66666666666666</v>
      </c>
      <c r="R61" s="193">
        <f t="shared" si="7"/>
        <v>226.11111111111111</v>
      </c>
      <c r="S61" s="113">
        <v>0.8</v>
      </c>
      <c r="T61" s="194">
        <f t="shared" si="19"/>
        <v>0.66666666666666663</v>
      </c>
    </row>
    <row r="62" spans="1:20" s="6" customFormat="1" ht="32.1" customHeight="1">
      <c r="A62" s="13"/>
      <c r="B62" s="313" t="str">
        <f t="shared" si="3"/>
        <v>ブロッコリー</v>
      </c>
      <c r="C62" s="327"/>
      <c r="D62" s="316">
        <f t="shared" si="12"/>
        <v>0</v>
      </c>
      <c r="E62" s="317">
        <f t="shared" si="13"/>
        <v>0</v>
      </c>
      <c r="F62" s="335">
        <f t="shared" si="6"/>
        <v>357.11</v>
      </c>
      <c r="G62" s="329">
        <v>0</v>
      </c>
      <c r="H62" s="336">
        <f t="shared" si="4"/>
        <v>357.11</v>
      </c>
      <c r="I62" s="337">
        <f t="shared" si="5"/>
        <v>0</v>
      </c>
      <c r="L62" s="158" t="s">
        <v>184</v>
      </c>
      <c r="M62" s="239" t="s">
        <v>155</v>
      </c>
      <c r="N62" s="159" t="s">
        <v>113</v>
      </c>
      <c r="O62" s="192">
        <v>623</v>
      </c>
      <c r="P62" s="193">
        <v>285.5</v>
      </c>
      <c r="Q62" s="193">
        <v>196.41</v>
      </c>
      <c r="R62" s="193">
        <v>357.11</v>
      </c>
      <c r="S62" s="113">
        <v>0.8</v>
      </c>
      <c r="T62" s="194">
        <v>0.82499999999999996</v>
      </c>
    </row>
    <row r="63" spans="1:20" s="6" customFormat="1" ht="32.1" hidden="1" customHeight="1">
      <c r="A63" s="13"/>
      <c r="B63" s="313" t="str">
        <f t="shared" si="3"/>
        <v>いちご</v>
      </c>
      <c r="C63" s="327"/>
      <c r="D63" s="316">
        <f t="shared" si="12"/>
        <v>0</v>
      </c>
      <c r="E63" s="317">
        <f t="shared" si="13"/>
        <v>0</v>
      </c>
      <c r="F63" s="335">
        <f t="shared" si="6"/>
        <v>730</v>
      </c>
      <c r="G63" s="329">
        <v>0</v>
      </c>
      <c r="H63" s="336">
        <f t="shared" si="4"/>
        <v>730</v>
      </c>
      <c r="I63" s="337">
        <f t="shared" si="5"/>
        <v>0</v>
      </c>
      <c r="L63" s="158" t="s">
        <v>185</v>
      </c>
      <c r="M63" s="239" t="s">
        <v>155</v>
      </c>
      <c r="N63" s="159" t="s">
        <v>98</v>
      </c>
      <c r="O63" s="192">
        <v>1370</v>
      </c>
      <c r="P63" s="193">
        <v>657</v>
      </c>
      <c r="Q63" s="193">
        <f t="shared" ref="Q63:Q64" si="20">P63*2/3</f>
        <v>438</v>
      </c>
      <c r="R63" s="193">
        <f t="shared" si="7"/>
        <v>730</v>
      </c>
      <c r="S63" s="113">
        <v>0.8</v>
      </c>
      <c r="T63" s="194">
        <f t="shared" ref="T63:T71" si="21">2/3</f>
        <v>0.66666666666666663</v>
      </c>
    </row>
    <row r="64" spans="1:20" s="6" customFormat="1" ht="32.1" hidden="1" customHeight="1">
      <c r="A64" s="13"/>
      <c r="B64" s="313" t="str">
        <f t="shared" si="3"/>
        <v>すいか</v>
      </c>
      <c r="C64" s="327"/>
      <c r="D64" s="316">
        <f t="shared" si="12"/>
        <v>0</v>
      </c>
      <c r="E64" s="317">
        <f t="shared" si="13"/>
        <v>0</v>
      </c>
      <c r="F64" s="335">
        <f t="shared" si="6"/>
        <v>136.11111111111111</v>
      </c>
      <c r="G64" s="329">
        <v>0</v>
      </c>
      <c r="H64" s="336">
        <f t="shared" si="4"/>
        <v>136.11111111111111</v>
      </c>
      <c r="I64" s="337">
        <f t="shared" si="5"/>
        <v>0</v>
      </c>
      <c r="L64" s="158" t="s">
        <v>185</v>
      </c>
      <c r="M64" s="239" t="s">
        <v>155</v>
      </c>
      <c r="N64" s="159" t="s">
        <v>108</v>
      </c>
      <c r="O64" s="192">
        <v>5340</v>
      </c>
      <c r="P64" s="193">
        <v>122.5</v>
      </c>
      <c r="Q64" s="193">
        <f t="shared" si="20"/>
        <v>81.666666666666671</v>
      </c>
      <c r="R64" s="193">
        <f t="shared" si="7"/>
        <v>136.11111111111111</v>
      </c>
      <c r="S64" s="113">
        <v>0.8</v>
      </c>
      <c r="T64" s="194">
        <f t="shared" si="21"/>
        <v>0.66666666666666663</v>
      </c>
    </row>
    <row r="65" spans="1:20" s="6" customFormat="1" ht="32.1" customHeight="1">
      <c r="A65" s="13"/>
      <c r="B65" s="313" t="str">
        <f t="shared" ref="B65:B75" si="22">N65</f>
        <v>メロン</v>
      </c>
      <c r="C65" s="327"/>
      <c r="D65" s="316">
        <f t="shared" si="12"/>
        <v>0</v>
      </c>
      <c r="E65" s="317">
        <f t="shared" si="13"/>
        <v>0</v>
      </c>
      <c r="F65" s="335">
        <f t="shared" si="6"/>
        <v>295.27</v>
      </c>
      <c r="G65" s="329">
        <v>0</v>
      </c>
      <c r="H65" s="336">
        <f t="shared" si="4"/>
        <v>295.27</v>
      </c>
      <c r="I65" s="337">
        <f t="shared" si="5"/>
        <v>0</v>
      </c>
      <c r="L65" s="158" t="s">
        <v>184</v>
      </c>
      <c r="M65" s="239" t="s">
        <v>155</v>
      </c>
      <c r="N65" s="159" t="s">
        <v>115</v>
      </c>
      <c r="O65" s="192">
        <v>1800</v>
      </c>
      <c r="P65" s="193">
        <v>236</v>
      </c>
      <c r="Q65" s="193">
        <v>162.4</v>
      </c>
      <c r="R65" s="193">
        <v>295.27</v>
      </c>
      <c r="S65" s="113">
        <v>0.8</v>
      </c>
      <c r="T65" s="194">
        <v>0.76700000000000002</v>
      </c>
    </row>
    <row r="66" spans="1:20" s="6" customFormat="1" ht="32.1" hidden="1" customHeight="1">
      <c r="A66" s="13"/>
      <c r="B66" s="339" t="str">
        <f t="shared" si="22"/>
        <v>生しいたけ</v>
      </c>
      <c r="C66" s="327"/>
      <c r="D66" s="316">
        <f t="shared" si="12"/>
        <v>0</v>
      </c>
      <c r="E66" s="317">
        <f t="shared" si="13"/>
        <v>0</v>
      </c>
      <c r="F66" s="335">
        <f t="shared" si="6"/>
        <v>971.66666666666663</v>
      </c>
      <c r="G66" s="329">
        <v>0</v>
      </c>
      <c r="H66" s="340">
        <f t="shared" si="4"/>
        <v>971.66666666666663</v>
      </c>
      <c r="I66" s="319">
        <f t="shared" si="5"/>
        <v>0</v>
      </c>
      <c r="L66" s="158" t="s">
        <v>185</v>
      </c>
      <c r="M66" s="239" t="s">
        <v>155</v>
      </c>
      <c r="N66" s="159" t="s">
        <v>264</v>
      </c>
      <c r="O66" s="192">
        <v>10</v>
      </c>
      <c r="P66" s="193">
        <v>874.5</v>
      </c>
      <c r="Q66" s="193">
        <f t="shared" ref="Q66" si="23">P66*2/3</f>
        <v>583</v>
      </c>
      <c r="R66" s="193">
        <f t="shared" si="7"/>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6"/>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7"/>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6"/>
        <v>1475.5555555555554</v>
      </c>
      <c r="G68" s="329">
        <v>0</v>
      </c>
      <c r="H68" s="340">
        <f t="shared" si="4"/>
        <v>1475.5555555555554</v>
      </c>
      <c r="I68" s="319">
        <f t="shared" si="5"/>
        <v>0</v>
      </c>
      <c r="L68" s="158" t="s">
        <v>185</v>
      </c>
      <c r="M68" s="239" t="s">
        <v>155</v>
      </c>
      <c r="N68" s="159" t="s">
        <v>265</v>
      </c>
      <c r="O68" s="192">
        <v>10</v>
      </c>
      <c r="P68" s="193">
        <v>1328</v>
      </c>
      <c r="Q68" s="193">
        <v>489.95</v>
      </c>
      <c r="R68" s="193">
        <f t="shared" si="7"/>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6"/>
        <v>1232.2222222222222</v>
      </c>
      <c r="G69" s="329">
        <v>0</v>
      </c>
      <c r="H69" s="340">
        <f t="shared" si="4"/>
        <v>1232.2222222222222</v>
      </c>
      <c r="I69" s="319">
        <f t="shared" si="5"/>
        <v>0</v>
      </c>
      <c r="L69" s="158" t="s">
        <v>185</v>
      </c>
      <c r="M69" s="239" t="s">
        <v>155</v>
      </c>
      <c r="N69" s="159" t="s">
        <v>266</v>
      </c>
      <c r="O69" s="192">
        <v>10</v>
      </c>
      <c r="P69" s="193">
        <v>1109</v>
      </c>
      <c r="Q69" s="193">
        <v>167.83</v>
      </c>
      <c r="R69" s="193">
        <f t="shared" si="7"/>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6"/>
        <v>286.66666666666669</v>
      </c>
      <c r="G70" s="329">
        <v>0</v>
      </c>
      <c r="H70" s="340">
        <f t="shared" si="4"/>
        <v>286.66666666666669</v>
      </c>
      <c r="I70" s="319">
        <f t="shared" si="5"/>
        <v>0</v>
      </c>
      <c r="L70" s="158" t="s">
        <v>185</v>
      </c>
      <c r="M70" s="239" t="s">
        <v>155</v>
      </c>
      <c r="N70" s="159" t="s">
        <v>267</v>
      </c>
      <c r="O70" s="192">
        <v>10</v>
      </c>
      <c r="P70" s="193">
        <v>258</v>
      </c>
      <c r="Q70" s="193">
        <f t="shared" ref="Q70:Q71" si="24">P70*2/3</f>
        <v>172</v>
      </c>
      <c r="R70" s="193">
        <f t="shared" si="7"/>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6"/>
        <v>670.55555555555554</v>
      </c>
      <c r="G71" s="329">
        <v>0</v>
      </c>
      <c r="H71" s="340">
        <f t="shared" si="4"/>
        <v>670.55555555555554</v>
      </c>
      <c r="I71" s="319">
        <f t="shared" si="5"/>
        <v>0</v>
      </c>
      <c r="L71" s="158" t="s">
        <v>185</v>
      </c>
      <c r="M71" s="239" t="s">
        <v>155</v>
      </c>
      <c r="N71" s="159" t="s">
        <v>100</v>
      </c>
      <c r="O71" s="192">
        <v>10</v>
      </c>
      <c r="P71" s="193">
        <v>603.5</v>
      </c>
      <c r="Q71" s="193">
        <f t="shared" si="24"/>
        <v>402.33333333333331</v>
      </c>
      <c r="R71" s="193">
        <f t="shared" si="7"/>
        <v>670.55555555555554</v>
      </c>
      <c r="S71" s="113">
        <v>0.8</v>
      </c>
      <c r="T71" s="194">
        <f t="shared" si="21"/>
        <v>0.66666666666666663</v>
      </c>
    </row>
    <row r="72" spans="1:20" s="6" customFormat="1" ht="32.1" customHeight="1">
      <c r="A72" s="13"/>
      <c r="B72" s="339" t="str">
        <f t="shared" si="22"/>
        <v>らっきょう（調製）</v>
      </c>
      <c r="C72" s="327"/>
      <c r="D72" s="316">
        <f t="shared" si="12"/>
        <v>0</v>
      </c>
      <c r="E72" s="317">
        <f t="shared" si="13"/>
        <v>0</v>
      </c>
      <c r="F72" s="335">
        <f t="shared" si="6"/>
        <v>514.22</v>
      </c>
      <c r="G72" s="329">
        <v>0</v>
      </c>
      <c r="H72" s="340">
        <f t="shared" si="4"/>
        <v>514.22</v>
      </c>
      <c r="I72" s="319">
        <f t="shared" si="5"/>
        <v>0</v>
      </c>
      <c r="L72" s="158" t="s">
        <v>184</v>
      </c>
      <c r="M72" s="239" t="s">
        <v>155</v>
      </c>
      <c r="N72" s="159" t="s">
        <v>268</v>
      </c>
      <c r="O72" s="192">
        <v>1487</v>
      </c>
      <c r="P72" s="193">
        <v>411.5</v>
      </c>
      <c r="Q72" s="193">
        <v>282.82</v>
      </c>
      <c r="R72" s="193">
        <v>514.22</v>
      </c>
      <c r="S72" s="113">
        <v>0.8</v>
      </c>
      <c r="T72" s="194">
        <v>0.76700000000000002</v>
      </c>
    </row>
    <row r="73" spans="1:20" s="6" customFormat="1" ht="32.1" customHeight="1">
      <c r="A73" s="13"/>
      <c r="B73" s="339" t="str">
        <f t="shared" si="22"/>
        <v>らっきょう（未調製）</v>
      </c>
      <c r="C73" s="327"/>
      <c r="D73" s="316">
        <f t="shared" si="12"/>
        <v>0</v>
      </c>
      <c r="E73" s="317">
        <f t="shared" si="13"/>
        <v>0</v>
      </c>
      <c r="F73" s="335">
        <f t="shared" si="6"/>
        <v>310.99</v>
      </c>
      <c r="G73" s="329">
        <v>0</v>
      </c>
      <c r="H73" s="340">
        <f t="shared" si="4"/>
        <v>310.99</v>
      </c>
      <c r="I73" s="319">
        <f t="shared" si="5"/>
        <v>0</v>
      </c>
      <c r="L73" s="158" t="s">
        <v>184</v>
      </c>
      <c r="M73" s="239" t="s">
        <v>155</v>
      </c>
      <c r="N73" s="159" t="s">
        <v>269</v>
      </c>
      <c r="O73" s="192">
        <v>1487</v>
      </c>
      <c r="P73" s="193">
        <v>248.5</v>
      </c>
      <c r="Q73" s="193">
        <v>171.04</v>
      </c>
      <c r="R73" s="193">
        <v>310.99</v>
      </c>
      <c r="S73" s="113">
        <v>0.8</v>
      </c>
      <c r="T73" s="194">
        <v>0.76700000000000002</v>
      </c>
    </row>
    <row r="74" spans="1:20" s="6" customFormat="1" ht="32.1" hidden="1" customHeight="1">
      <c r="A74" s="13"/>
      <c r="B74" s="339">
        <f t="shared" si="22"/>
        <v>0</v>
      </c>
      <c r="C74" s="327"/>
      <c r="D74" s="316">
        <f t="shared" si="12"/>
        <v>0</v>
      </c>
      <c r="E74" s="317">
        <f t="shared" si="13"/>
        <v>0</v>
      </c>
      <c r="F74" s="335">
        <f t="shared" si="6"/>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6"/>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list" allowBlank="1" showInputMessage="1" showErrorMessage="1" sqref="L14:M75">
      <formula1>"○,×"</formula1>
    </dataValidation>
    <dataValidation type="decimal" allowBlank="1" showInputMessage="1" showErrorMessage="1" sqref="G14:G7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ColWidth="9" defaultRowHeight="15"/>
  <cols>
    <col min="1" max="1" width="0.77734375" style="23" customWidth="1"/>
    <col min="2" max="2" width="13.109375" style="23" customWidth="1"/>
    <col min="3" max="3" width="12.109375" style="23" customWidth="1"/>
    <col min="4" max="4" width="13.33203125" style="23" customWidth="1"/>
    <col min="5" max="5" width="12.109375" style="23" customWidth="1"/>
    <col min="6" max="6" width="0.6640625" style="23" customWidth="1"/>
    <col min="7" max="10" width="12.109375" style="23" customWidth="1"/>
    <col min="11" max="11" width="0.77734375" style="23" customWidth="1"/>
    <col min="12" max="12" width="12.77734375" style="23" customWidth="1"/>
    <col min="13" max="13" width="15" style="23" customWidth="1"/>
    <col min="14" max="14" width="0.88671875" style="23" customWidth="1"/>
    <col min="15" max="16384" width="9" style="23"/>
  </cols>
  <sheetData>
    <row r="1" spans="2:13" ht="5.25" customHeight="1"/>
    <row r="2" spans="2:13" ht="22.8">
      <c r="B2" s="356" t="s">
        <v>382</v>
      </c>
    </row>
    <row r="4" spans="2:13" ht="21.75" customHeight="1" thickBot="1">
      <c r="B4" s="254" t="s">
        <v>361</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332</v>
      </c>
    </row>
    <row r="11" spans="2:13">
      <c r="B11" s="2" t="s">
        <v>333</v>
      </c>
    </row>
    <row r="12" spans="2:13" ht="4.5" customHeight="1"/>
    <row r="13" spans="2:13">
      <c r="B13" s="67" t="s">
        <v>36</v>
      </c>
      <c r="C13" s="67"/>
      <c r="D13" s="99"/>
      <c r="E13" s="99"/>
      <c r="L13" s="66" t="s">
        <v>35</v>
      </c>
      <c r="M13" s="66"/>
    </row>
    <row r="14" spans="2:13">
      <c r="B14" s="399" t="s">
        <v>330</v>
      </c>
      <c r="C14" s="399"/>
      <c r="D14" s="399"/>
      <c r="E14" s="399"/>
      <c r="G14" s="395" t="s">
        <v>34</v>
      </c>
      <c r="H14" s="396"/>
      <c r="I14" s="396"/>
      <c r="J14" s="397"/>
      <c r="L14" s="256" t="s">
        <v>7</v>
      </c>
    </row>
    <row r="15" spans="2:13" ht="102.75" customHeight="1">
      <c r="B15" s="202" t="s">
        <v>165</v>
      </c>
      <c r="C15" s="202" t="s">
        <v>202</v>
      </c>
      <c r="D15" s="202" t="s">
        <v>203</v>
      </c>
      <c r="E15" s="202" t="s">
        <v>204</v>
      </c>
      <c r="F15" s="59"/>
      <c r="G15" s="203" t="s">
        <v>76</v>
      </c>
      <c r="H15" s="203" t="s">
        <v>77</v>
      </c>
      <c r="I15" s="203" t="s">
        <v>78</v>
      </c>
      <c r="J15" s="203" t="s">
        <v>205</v>
      </c>
      <c r="K15" s="59"/>
      <c r="L15" s="203" t="s">
        <v>206</v>
      </c>
    </row>
    <row r="16" spans="2:13" s="27" customFormat="1" ht="15.6" thickBot="1">
      <c r="B16" s="34" t="s">
        <v>39</v>
      </c>
      <c r="C16" s="34" t="s">
        <v>79</v>
      </c>
      <c r="D16" s="34" t="s">
        <v>215</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8" t="s">
        <v>331</v>
      </c>
      <c r="C20" s="398"/>
      <c r="D20" s="398"/>
      <c r="E20" s="398"/>
      <c r="G20" s="395" t="s">
        <v>34</v>
      </c>
      <c r="H20" s="396"/>
      <c r="I20" s="396"/>
      <c r="J20" s="397"/>
      <c r="L20" s="256" t="s">
        <v>7</v>
      </c>
    </row>
    <row r="21" spans="2:13" ht="102.75" customHeight="1">
      <c r="B21" s="203" t="s">
        <v>360</v>
      </c>
      <c r="C21" s="203" t="s">
        <v>172</v>
      </c>
      <c r="D21" s="203" t="s">
        <v>187</v>
      </c>
      <c r="E21" s="203" t="s">
        <v>369</v>
      </c>
      <c r="F21" s="59"/>
      <c r="G21" s="203" t="s">
        <v>80</v>
      </c>
      <c r="H21" s="203" t="s">
        <v>70</v>
      </c>
      <c r="I21" s="203" t="s">
        <v>38</v>
      </c>
      <c r="J21" s="203" t="s">
        <v>378</v>
      </c>
      <c r="K21" s="59"/>
      <c r="L21" s="203" t="s">
        <v>381</v>
      </c>
    </row>
    <row r="22" spans="2:13" s="25" customFormat="1" ht="15.6" thickBot="1">
      <c r="B22" s="34" t="s">
        <v>363</v>
      </c>
      <c r="C22" s="34" t="s">
        <v>364</v>
      </c>
      <c r="D22" s="34" t="s">
        <v>366</v>
      </c>
      <c r="E22" s="36" t="s">
        <v>368</v>
      </c>
      <c r="G22" s="34" t="s">
        <v>371</v>
      </c>
      <c r="H22" s="34" t="s">
        <v>373</v>
      </c>
      <c r="I22" s="34" t="s">
        <v>375</v>
      </c>
      <c r="J22" s="36" t="s">
        <v>377</v>
      </c>
      <c r="L22" s="36" t="s">
        <v>380</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2"/>
  <cols>
    <col min="1" max="1" width="3.77734375" bestFit="1" customWidth="1"/>
    <col min="2" max="2" width="74.44140625" bestFit="1" customWidth="1"/>
    <col min="3" max="3" width="44.44140625" customWidth="1"/>
    <col min="4" max="4" width="11.6640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2"/>
  <cols>
    <col min="1" max="1" width="3.77734375" bestFit="1" customWidth="1"/>
    <col min="2" max="2" width="74.44140625" bestFit="1" customWidth="1"/>
    <col min="3" max="3" width="44.44140625" customWidth="1"/>
    <col min="4" max="4" width="11.6640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ColWidth="9" defaultRowHeight="15"/>
  <cols>
    <col min="1" max="1" width="0.77734375" style="1" customWidth="1"/>
    <col min="2" max="2" width="18" style="1" customWidth="1"/>
    <col min="3" max="3" width="20.109375" style="1" customWidth="1"/>
    <col min="4" max="4" width="23.88671875" style="1" customWidth="1"/>
    <col min="5" max="5" width="25.77734375" style="1" customWidth="1"/>
    <col min="6" max="7" width="9" style="1"/>
    <col min="8" max="8" width="0.88671875" style="1" customWidth="1"/>
    <col min="9" max="16384" width="9" style="1"/>
  </cols>
  <sheetData>
    <row r="1" spans="2:8" ht="5.25" customHeight="1"/>
    <row r="2" spans="2:8" ht="22.8">
      <c r="B2" s="355" t="s">
        <v>304</v>
      </c>
      <c r="C2" s="2"/>
      <c r="D2" s="2"/>
      <c r="E2" s="2"/>
      <c r="H2" s="2"/>
    </row>
    <row r="3" spans="2:8">
      <c r="B3" s="2"/>
      <c r="C3" s="2"/>
      <c r="D3" s="2"/>
      <c r="E3" s="2"/>
      <c r="H3" s="2"/>
    </row>
    <row r="4" spans="2:8" ht="15.75" customHeight="1">
      <c r="B4" s="254" t="s">
        <v>305</v>
      </c>
      <c r="C4" s="2"/>
      <c r="D4" s="2"/>
      <c r="E4" s="2"/>
      <c r="H4" s="2"/>
    </row>
    <row r="5" spans="2:8" ht="15.75" customHeight="1" thickBot="1">
      <c r="B5" s="2" t="s">
        <v>306</v>
      </c>
      <c r="C5" s="2"/>
      <c r="D5" s="2"/>
      <c r="E5" s="2"/>
      <c r="H5" s="2"/>
    </row>
    <row r="6" spans="2:8" ht="30" customHeight="1" thickBot="1">
      <c r="B6" s="107"/>
      <c r="C6" s="101" t="s">
        <v>273</v>
      </c>
      <c r="D6" s="2"/>
      <c r="E6" s="2"/>
      <c r="H6" s="2"/>
    </row>
    <row r="7" spans="2:8" ht="15.75" customHeight="1">
      <c r="B7" s="101"/>
      <c r="C7" s="2"/>
      <c r="D7" s="2"/>
      <c r="E7" s="2"/>
      <c r="H7" s="2"/>
    </row>
    <row r="8" spans="2:8">
      <c r="B8" s="2" t="s">
        <v>307</v>
      </c>
      <c r="C8" s="2"/>
      <c r="D8" s="3" t="s">
        <v>156</v>
      </c>
      <c r="H8" s="2"/>
    </row>
    <row r="9" spans="2:8" ht="32.25" customHeight="1" thickBot="1">
      <c r="B9" s="215" t="s">
        <v>42</v>
      </c>
      <c r="C9" s="216" t="s">
        <v>43</v>
      </c>
      <c r="D9" s="217" t="s">
        <v>37</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4" t="s">
        <v>308</v>
      </c>
      <c r="C12" s="2"/>
      <c r="D12" s="2"/>
      <c r="E12" s="2"/>
      <c r="H12" s="2"/>
    </row>
    <row r="13" spans="2:8" ht="15.75" customHeight="1" thickBot="1">
      <c r="B13" s="2" t="s">
        <v>309</v>
      </c>
      <c r="C13" s="2"/>
      <c r="D13" s="2"/>
      <c r="E13" s="2"/>
      <c r="H13" s="2"/>
    </row>
    <row r="14" spans="2:8" ht="30" customHeight="1" thickBot="1">
      <c r="B14" s="107"/>
      <c r="C14" s="101" t="s">
        <v>273</v>
      </c>
      <c r="D14" s="108"/>
      <c r="E14" s="2"/>
      <c r="H14" s="2"/>
    </row>
    <row r="15" spans="2:8" ht="15.75" customHeight="1">
      <c r="B15" s="101"/>
      <c r="C15" s="2"/>
      <c r="D15" s="2"/>
      <c r="E15" s="2"/>
      <c r="H15" s="2"/>
    </row>
    <row r="16" spans="2:8">
      <c r="B16" s="2" t="s">
        <v>310</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B25" sqref="B25"/>
    </sheetView>
  </sheetViews>
  <sheetFormatPr defaultColWidth="9" defaultRowHeight="15"/>
  <cols>
    <col min="1" max="1" width="0.77734375" style="1" customWidth="1"/>
    <col min="2" max="2" width="18" style="1" customWidth="1"/>
    <col min="3" max="3" width="20.109375" style="1" customWidth="1"/>
    <col min="4" max="4" width="23.88671875" style="1" customWidth="1"/>
    <col min="5" max="6" width="25.77734375" style="1" customWidth="1"/>
    <col min="7" max="7" width="19.6640625" style="1" customWidth="1"/>
    <col min="8" max="8" width="0.88671875" style="1" customWidth="1"/>
    <col min="9" max="9" width="9" style="1"/>
    <col min="10" max="10" width="10.77734375" style="1" bestFit="1" customWidth="1"/>
    <col min="11" max="16384" width="9" style="1"/>
  </cols>
  <sheetData>
    <row r="1" spans="2:8" ht="5.25" customHeight="1"/>
    <row r="2" spans="2:8" ht="22.8">
      <c r="B2" s="356" t="s">
        <v>350</v>
      </c>
      <c r="C2" s="2"/>
      <c r="D2" s="2"/>
      <c r="E2" s="2"/>
      <c r="F2" s="2"/>
      <c r="G2" s="3"/>
      <c r="H2" s="2"/>
    </row>
    <row r="3" spans="2:8" ht="10.5" customHeight="1">
      <c r="B3" s="2"/>
      <c r="C3" s="2"/>
      <c r="D3" s="2"/>
      <c r="E3" s="2"/>
      <c r="F3" s="2"/>
      <c r="G3" s="3"/>
      <c r="H3" s="2"/>
    </row>
    <row r="4" spans="2:8">
      <c r="B4" s="254" t="s">
        <v>318</v>
      </c>
      <c r="C4" s="2"/>
      <c r="D4" s="2"/>
      <c r="E4" s="2"/>
      <c r="F4" s="2"/>
      <c r="G4" s="2"/>
      <c r="H4" s="2"/>
    </row>
    <row r="5" spans="2:8">
      <c r="B5" s="2" t="s">
        <v>319</v>
      </c>
      <c r="C5" s="2"/>
      <c r="D5" s="2"/>
      <c r="E5" s="2"/>
      <c r="F5" s="2"/>
      <c r="G5" s="2"/>
      <c r="H5" s="2"/>
    </row>
    <row r="6" spans="2:8" ht="18.600000000000001">
      <c r="B6" s="252" t="s">
        <v>311</v>
      </c>
      <c r="C6" s="2"/>
      <c r="D6" s="2"/>
      <c r="E6" s="2"/>
      <c r="F6" s="2"/>
      <c r="G6" s="2"/>
      <c r="H6" s="2"/>
    </row>
    <row r="7" spans="2:8">
      <c r="B7" s="75" t="s">
        <v>393</v>
      </c>
      <c r="C7" s="2"/>
      <c r="D7" s="2"/>
      <c r="E7" s="2"/>
      <c r="F7" s="2"/>
      <c r="G7" s="2"/>
      <c r="H7" s="2"/>
    </row>
    <row r="8" spans="2:8" ht="15.75" customHeight="1">
      <c r="B8" s="2" t="s">
        <v>388</v>
      </c>
      <c r="C8" s="2"/>
      <c r="D8" s="2"/>
      <c r="E8" s="4"/>
      <c r="F8" s="4"/>
      <c r="G8" s="74"/>
      <c r="H8" s="2"/>
    </row>
    <row r="9" spans="2:8" ht="27" customHeight="1">
      <c r="B9" s="253" t="s">
        <v>312</v>
      </c>
      <c r="C9" s="2"/>
      <c r="D9" s="2"/>
      <c r="E9" s="4"/>
      <c r="F9" s="4"/>
      <c r="G9" s="74"/>
      <c r="H9" s="2"/>
    </row>
    <row r="10" spans="2:8" ht="15.75" customHeight="1">
      <c r="B10" s="75" t="s">
        <v>394</v>
      </c>
      <c r="C10" s="2"/>
      <c r="D10" s="2"/>
      <c r="E10" s="4"/>
      <c r="F10" s="4"/>
      <c r="G10" s="74"/>
      <c r="H10" s="2"/>
    </row>
    <row r="11" spans="2:8">
      <c r="B11" s="2"/>
      <c r="C11" s="2"/>
      <c r="D11" s="2"/>
      <c r="E11" s="2"/>
      <c r="F11" s="2"/>
      <c r="G11" s="2"/>
      <c r="H11" s="2"/>
    </row>
    <row r="12" spans="2:8">
      <c r="B12" s="254" t="s">
        <v>315</v>
      </c>
      <c r="C12" s="3" t="s">
        <v>316</v>
      </c>
      <c r="D12" s="2" t="s">
        <v>317</v>
      </c>
      <c r="E12" s="2"/>
      <c r="G12" s="2"/>
      <c r="H12" s="2"/>
    </row>
    <row r="13" spans="2:8">
      <c r="B13" s="2" t="s">
        <v>44</v>
      </c>
      <c r="C13" s="3" t="s">
        <v>45</v>
      </c>
      <c r="D13" s="2"/>
      <c r="E13" s="2"/>
      <c r="G13" s="2"/>
      <c r="H13" s="2"/>
    </row>
    <row r="14" spans="2:8" ht="30.6" thickBot="1">
      <c r="B14" s="218" t="s">
        <v>46</v>
      </c>
      <c r="C14" s="219" t="s">
        <v>274</v>
      </c>
      <c r="D14" s="2"/>
      <c r="E14" s="2"/>
      <c r="G14" s="74"/>
      <c r="H14" s="2"/>
    </row>
    <row r="15" spans="2:8" ht="30" customHeight="1" thickBot="1">
      <c r="B15" s="145" t="s">
        <v>436</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313</v>
      </c>
      <c r="C20" s="109"/>
      <c r="D20" s="2"/>
      <c r="E20" s="2"/>
      <c r="F20" s="2"/>
      <c r="G20" s="74"/>
      <c r="H20" s="2"/>
    </row>
    <row r="21" spans="2:8" ht="30" hidden="1" customHeight="1" thickBot="1">
      <c r="B21" s="146" t="s">
        <v>314</v>
      </c>
      <c r="C21" s="109"/>
      <c r="D21" s="2"/>
      <c r="E21" s="2"/>
      <c r="F21" s="2"/>
      <c r="G21" s="74"/>
      <c r="H21" s="2"/>
    </row>
    <row r="22" spans="2:8" ht="15.75" customHeight="1">
      <c r="B22" s="2"/>
      <c r="C22" s="2"/>
      <c r="D22" s="2"/>
      <c r="E22" s="2"/>
      <c r="F22" s="2"/>
      <c r="G22" s="2"/>
      <c r="H22" s="2"/>
    </row>
    <row r="23" spans="2:8">
      <c r="B23" s="2" t="s">
        <v>320</v>
      </c>
      <c r="C23" s="2"/>
      <c r="E23" s="3"/>
      <c r="F23" s="3"/>
      <c r="G23" s="72"/>
      <c r="H23" s="2"/>
    </row>
    <row r="24" spans="2:8">
      <c r="B24" s="2" t="s">
        <v>437</v>
      </c>
      <c r="C24" s="2"/>
      <c r="E24" s="3" t="s">
        <v>35</v>
      </c>
      <c r="F24" s="3"/>
      <c r="G24" s="72"/>
      <c r="H24" s="2"/>
    </row>
    <row r="25" spans="2:8" ht="15.6" thickBot="1">
      <c r="B25" s="215" t="s">
        <v>8</v>
      </c>
      <c r="C25" s="215" t="s">
        <v>42</v>
      </c>
      <c r="D25" s="216" t="s">
        <v>43</v>
      </c>
      <c r="E25" s="217" t="s">
        <v>37</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4" t="s">
        <v>321</v>
      </c>
      <c r="C28" s="2"/>
      <c r="D28" s="4"/>
      <c r="E28" s="4"/>
      <c r="F28" s="4"/>
      <c r="G28" s="74"/>
      <c r="H28" s="2"/>
    </row>
    <row r="29" spans="2:8" ht="15.75" customHeight="1">
      <c r="B29" s="2" t="s">
        <v>322</v>
      </c>
      <c r="C29" s="2"/>
      <c r="D29" s="4"/>
      <c r="E29" s="4"/>
      <c r="F29" s="4"/>
      <c r="G29" s="74"/>
      <c r="H29" s="2"/>
    </row>
    <row r="30" spans="2:8" ht="15.75" customHeight="1" thickBot="1">
      <c r="B30" s="2" t="s">
        <v>323</v>
      </c>
      <c r="C30" s="2"/>
      <c r="D30" s="4"/>
      <c r="E30" s="4"/>
      <c r="F30" s="4"/>
      <c r="G30" s="74"/>
      <c r="H30" s="2"/>
    </row>
    <row r="31" spans="2:8" ht="24.9" customHeight="1" thickBot="1">
      <c r="B31" s="110" t="s">
        <v>47</v>
      </c>
      <c r="C31" s="147"/>
      <c r="D31" s="4"/>
      <c r="E31" s="4"/>
      <c r="F31" s="4"/>
      <c r="G31" s="74"/>
      <c r="H31" s="2"/>
    </row>
    <row r="32" spans="2:8" ht="15.75" customHeight="1">
      <c r="B32" s="2"/>
      <c r="D32" s="4"/>
      <c r="E32" s="4"/>
      <c r="F32" s="4"/>
      <c r="G32" s="74"/>
      <c r="H32" s="2"/>
    </row>
    <row r="33" spans="2:8">
      <c r="B33" s="2" t="s">
        <v>310</v>
      </c>
      <c r="E33" s="3" t="s">
        <v>45</v>
      </c>
      <c r="G33" s="74"/>
      <c r="H33" s="2"/>
    </row>
    <row r="34" spans="2:8" ht="30.6"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383</v>
      </c>
      <c r="C37" s="2"/>
      <c r="D37" s="4"/>
      <c r="E37" s="4"/>
      <c r="F37" s="4"/>
      <c r="G37" s="74"/>
      <c r="H37" s="2"/>
    </row>
    <row r="38" spans="2:8" ht="15.75" hidden="1" customHeight="1">
      <c r="B38" s="2" t="s">
        <v>384</v>
      </c>
      <c r="C38" s="2"/>
      <c r="D38" s="4"/>
      <c r="E38" s="4"/>
      <c r="F38" s="4"/>
      <c r="G38" s="74"/>
      <c r="H38" s="2"/>
    </row>
    <row r="39" spans="2:8" hidden="1">
      <c r="B39" s="2" t="s">
        <v>320</v>
      </c>
      <c r="C39" s="2"/>
      <c r="E39" s="3"/>
      <c r="F39" s="3"/>
      <c r="G39" s="72"/>
      <c r="H39" s="2"/>
    </row>
    <row r="40" spans="2:8" hidden="1">
      <c r="B40" s="2" t="s">
        <v>327</v>
      </c>
      <c r="C40" s="2"/>
      <c r="E40" s="3" t="s">
        <v>35</v>
      </c>
      <c r="F40" s="3"/>
      <c r="G40" s="72"/>
      <c r="H40" s="2"/>
    </row>
    <row r="41" spans="2:8" ht="15.6"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310</v>
      </c>
      <c r="E44" s="3" t="s">
        <v>35</v>
      </c>
      <c r="G44" s="74"/>
      <c r="H44" s="2"/>
    </row>
    <row r="45" spans="2:8" ht="15.6" hidden="1" thickBot="1">
      <c r="B45" s="203" t="s">
        <v>328</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385</v>
      </c>
      <c r="C48" s="2"/>
      <c r="D48" s="4"/>
      <c r="E48" s="4"/>
      <c r="F48" s="4"/>
      <c r="G48" s="74"/>
      <c r="H48" s="2"/>
    </row>
    <row r="49" spans="2:8" ht="15.75" hidden="1" customHeight="1">
      <c r="B49" s="2" t="s">
        <v>386</v>
      </c>
      <c r="C49" s="2"/>
      <c r="D49" s="4"/>
      <c r="E49" s="4"/>
      <c r="F49" s="4"/>
      <c r="G49" s="74"/>
      <c r="H49" s="2"/>
    </row>
    <row r="50" spans="2:8" hidden="1">
      <c r="B50" s="2" t="s">
        <v>320</v>
      </c>
      <c r="C50" s="2"/>
      <c r="E50" s="3"/>
      <c r="F50" s="3"/>
      <c r="G50" s="72"/>
      <c r="H50" s="2"/>
    </row>
    <row r="51" spans="2:8" hidden="1">
      <c r="B51" s="2" t="s">
        <v>329</v>
      </c>
      <c r="C51" s="2"/>
      <c r="E51" s="3" t="s">
        <v>35</v>
      </c>
      <c r="F51" s="3"/>
      <c r="G51" s="72"/>
      <c r="H51" s="2"/>
    </row>
    <row r="52" spans="2:8" ht="15.6"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310</v>
      </c>
      <c r="E55" s="3" t="s">
        <v>35</v>
      </c>
      <c r="G55" s="74"/>
      <c r="H55" s="2"/>
    </row>
    <row r="56" spans="2:8" ht="15.6" hidden="1" thickBot="1">
      <c r="B56" s="203" t="s">
        <v>328</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324</v>
      </c>
      <c r="C59" s="2"/>
      <c r="D59" s="2"/>
      <c r="E59" s="72"/>
      <c r="F59" s="72"/>
      <c r="G59" s="72"/>
      <c r="H59" s="2"/>
    </row>
    <row r="60" spans="2:8">
      <c r="B60" s="76" t="s">
        <v>325</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326</v>
      </c>
      <c r="C64" s="2"/>
      <c r="D64" s="2"/>
      <c r="E64" s="4"/>
      <c r="F64" s="4"/>
      <c r="G64" s="74"/>
      <c r="H64" s="2"/>
    </row>
    <row r="65" spans="2:8" ht="15.75" customHeight="1">
      <c r="B65" s="76" t="s">
        <v>389</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ColWidth="9" defaultRowHeight="15" customHeight="1"/>
  <cols>
    <col min="1" max="1" width="0.44140625" style="77" customWidth="1"/>
    <col min="2" max="2" width="60.21875" style="77" customWidth="1"/>
    <col min="3" max="7" width="18.21875" style="78" customWidth="1"/>
    <col min="8" max="8" width="0.664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344</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195</v>
      </c>
      <c r="C7" s="376" t="s">
        <v>196</v>
      </c>
      <c r="D7" s="376" t="s">
        <v>173</v>
      </c>
      <c r="E7" s="374" t="s">
        <v>197</v>
      </c>
      <c r="F7" s="375"/>
      <c r="G7" s="363" t="s">
        <v>198</v>
      </c>
    </row>
    <row r="8" spans="1:10" s="88" customFormat="1">
      <c r="A8" s="87"/>
      <c r="B8" s="197"/>
      <c r="C8" s="377"/>
      <c r="D8" s="377"/>
      <c r="E8" s="198" t="s">
        <v>54</v>
      </c>
      <c r="F8" s="199" t="s">
        <v>55</v>
      </c>
      <c r="G8" s="364"/>
      <c r="J8" s="87" t="s">
        <v>397</v>
      </c>
    </row>
    <row r="9" spans="1:10" s="88" customFormat="1" ht="15" customHeight="1">
      <c r="A9" s="87"/>
      <c r="B9" s="365" t="s">
        <v>275</v>
      </c>
      <c r="C9" s="368" t="s">
        <v>37</v>
      </c>
      <c r="D9" s="369"/>
      <c r="E9" s="369"/>
      <c r="F9" s="369"/>
      <c r="G9" s="370"/>
      <c r="J9" s="87" t="s">
        <v>417</v>
      </c>
    </row>
    <row r="10" spans="1:10" s="88" customFormat="1" ht="15" customHeight="1">
      <c r="A10" s="87"/>
      <c r="B10" s="366"/>
      <c r="C10" s="371"/>
      <c r="D10" s="372"/>
      <c r="E10" s="372"/>
      <c r="F10" s="372"/>
      <c r="G10" s="373"/>
      <c r="J10" s="87" t="s">
        <v>398</v>
      </c>
    </row>
    <row r="11" spans="1:10" s="91" customFormat="1" ht="30" customHeight="1" thickBot="1">
      <c r="A11" s="89"/>
      <c r="B11" s="367"/>
      <c r="C11" s="121">
        <f>SUM(C12:C1011)</f>
        <v>0</v>
      </c>
      <c r="D11" s="121">
        <f>SUM(D12:D1011)</f>
        <v>0</v>
      </c>
      <c r="E11" s="121">
        <f>SUM(E12:E1011)</f>
        <v>0</v>
      </c>
      <c r="F11" s="128">
        <f>SUM(F12:F1011)</f>
        <v>0</v>
      </c>
      <c r="G11" s="123">
        <f>SUM(G12:G1011)</f>
        <v>0</v>
      </c>
      <c r="H11" s="90"/>
      <c r="J11" s="351" t="s">
        <v>399</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19.21875" style="77" customWidth="1"/>
    <col min="3" max="3" width="23.3320312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345</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78" t="s">
        <v>174</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2187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344</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76" t="s">
        <v>196</v>
      </c>
      <c r="D7" s="376" t="s">
        <v>173</v>
      </c>
      <c r="E7" s="374" t="s">
        <v>197</v>
      </c>
      <c r="F7" s="375"/>
      <c r="G7" s="363" t="s">
        <v>200</v>
      </c>
    </row>
    <row r="8" spans="1:10" s="201" customFormat="1">
      <c r="A8" s="200"/>
      <c r="B8" s="197"/>
      <c r="C8" s="377"/>
      <c r="D8" s="377"/>
      <c r="E8" s="198" t="s">
        <v>54</v>
      </c>
      <c r="F8" s="199" t="s">
        <v>55</v>
      </c>
      <c r="G8" s="364"/>
      <c r="J8" s="87" t="s">
        <v>397</v>
      </c>
    </row>
    <row r="9" spans="1:10" s="201" customFormat="1" ht="15" customHeight="1">
      <c r="A9" s="200"/>
      <c r="B9" s="365" t="s">
        <v>275</v>
      </c>
      <c r="C9" s="368" t="s">
        <v>37</v>
      </c>
      <c r="D9" s="369"/>
      <c r="E9" s="369"/>
      <c r="F9" s="369"/>
      <c r="G9" s="370"/>
      <c r="J9" s="87" t="s">
        <v>418</v>
      </c>
    </row>
    <row r="10" spans="1:10" s="201" customFormat="1" ht="15" customHeight="1">
      <c r="A10" s="200"/>
      <c r="B10" s="366"/>
      <c r="C10" s="371"/>
      <c r="D10" s="372"/>
      <c r="E10" s="372"/>
      <c r="F10" s="372"/>
      <c r="G10" s="373"/>
      <c r="J10" s="87" t="s">
        <v>398</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399</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ColWidth="9" defaultRowHeight="15" customHeight="1"/>
  <cols>
    <col min="1" max="1" width="0.44140625" style="77" customWidth="1"/>
    <col min="2" max="2" width="22.33203125" style="77" customWidth="1"/>
    <col min="3" max="3" width="22.21875" style="77" customWidth="1"/>
    <col min="4" max="7" width="22.21875" style="78" customWidth="1"/>
    <col min="8" max="8" width="1.6640625" style="77" customWidth="1"/>
    <col min="9" max="16384" width="9" style="77"/>
  </cols>
  <sheetData>
    <row r="1" spans="1:8" ht="5.25" customHeight="1"/>
    <row r="2" spans="1:8" ht="22.8">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345</v>
      </c>
      <c r="C4" s="83"/>
      <c r="D4" s="82"/>
      <c r="E4" s="83"/>
    </row>
    <row r="5" spans="1:8" ht="15.75" customHeight="1">
      <c r="A5" s="82"/>
      <c r="B5" s="77" t="s">
        <v>420</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174</v>
      </c>
      <c r="C7" s="385" t="s">
        <v>59</v>
      </c>
      <c r="D7" s="385" t="s">
        <v>60</v>
      </c>
      <c r="E7" s="385" t="s">
        <v>61</v>
      </c>
      <c r="F7" s="385" t="s">
        <v>62</v>
      </c>
      <c r="G7" s="380" t="s">
        <v>201</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ColWidth="9" defaultRowHeight="15" customHeight="1"/>
  <cols>
    <col min="1" max="1" width="0.44140625" style="77" customWidth="1"/>
    <col min="2" max="2" width="61.33203125" style="77" customWidth="1"/>
    <col min="3" max="7" width="18.21875" style="78" customWidth="1"/>
    <col min="8" max="8" width="0.6640625" style="77" customWidth="1"/>
    <col min="9" max="16384" width="9" style="77"/>
  </cols>
  <sheetData>
    <row r="1" spans="1:10" ht="5.25" customHeight="1"/>
    <row r="2" spans="1:10" ht="22.8">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344</v>
      </c>
      <c r="C4" s="83"/>
      <c r="G4" s="83"/>
    </row>
    <row r="5" spans="1:10" ht="15.75" customHeight="1">
      <c r="A5" s="82"/>
      <c r="B5" s="77" t="s">
        <v>419</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c r="A8" s="87"/>
      <c r="B8" s="197"/>
      <c r="C8" s="377"/>
      <c r="D8" s="377"/>
      <c r="E8" s="198" t="s">
        <v>54</v>
      </c>
      <c r="F8" s="199" t="s">
        <v>55</v>
      </c>
      <c r="G8" s="364"/>
      <c r="J8" s="87" t="s">
        <v>397</v>
      </c>
    </row>
    <row r="9" spans="1:10" s="88" customFormat="1" ht="15" customHeight="1">
      <c r="A9" s="87"/>
      <c r="B9" s="365" t="s">
        <v>275</v>
      </c>
      <c r="C9" s="368" t="s">
        <v>37</v>
      </c>
      <c r="D9" s="369"/>
      <c r="E9" s="369"/>
      <c r="F9" s="369"/>
      <c r="G9" s="370"/>
      <c r="J9" s="87" t="s">
        <v>418</v>
      </c>
    </row>
    <row r="10" spans="1:10" s="88" customFormat="1" ht="15" customHeight="1">
      <c r="A10" s="87"/>
      <c r="B10" s="366"/>
      <c r="C10" s="371"/>
      <c r="D10" s="372"/>
      <c r="E10" s="372"/>
      <c r="F10" s="372"/>
      <c r="G10" s="373"/>
      <c r="J10" s="87" t="s">
        <v>398</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399</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2018-04-13T04:55:14Z</dcterms:modified>
</cp:coreProperties>
</file>